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5910" windowHeight="5850" activeTab="0"/>
  </bookViews>
  <sheets>
    <sheet name="Feuil1" sheetId="1" r:id="rId1"/>
    <sheet name="Feuil2" sheetId="2" r:id="rId2"/>
    <sheet name="Rapport sur la compatibilité" sheetId="3" r:id="rId3"/>
    <sheet name="Feuil3" sheetId="4" r:id="rId4"/>
  </sheets>
  <definedNames>
    <definedName name="_xlnm.Print_Area" localSheetId="0">'Feuil1'!$A$293:$D$442</definedName>
  </definedNames>
  <calcPr fullCalcOnLoad="1"/>
</workbook>
</file>

<file path=xl/sharedStrings.xml><?xml version="1.0" encoding="utf-8"?>
<sst xmlns="http://schemas.openxmlformats.org/spreadsheetml/2006/main" count="1557" uniqueCount="1354">
  <si>
    <t>NOM</t>
  </si>
  <si>
    <t>Prénom</t>
  </si>
  <si>
    <t>Laurence</t>
  </si>
  <si>
    <t>DE SMET</t>
  </si>
  <si>
    <t>André</t>
  </si>
  <si>
    <t>Contrôle ou évaluation, un outil pour les éducateurs de rue</t>
  </si>
  <si>
    <t>ELOUAHABI</t>
  </si>
  <si>
    <t>Leila</t>
  </si>
  <si>
    <t>L'estime de soi ou comment (re)valoriser une personne qui a perdu confiance en elle ?</t>
  </si>
  <si>
    <t>HERAUX</t>
  </si>
  <si>
    <t>Rita</t>
  </si>
  <si>
    <t>Emploi et maladie mentale . Quelle réalité pour ces personnes  ?</t>
  </si>
  <si>
    <t>MALEF</t>
  </si>
  <si>
    <t>Gregory</t>
  </si>
  <si>
    <t>La spécificité de l'éducateur dans les maisons Dolto</t>
  </si>
  <si>
    <t>MOONENS</t>
  </si>
  <si>
    <t>Eric</t>
  </si>
  <si>
    <t>L'importance de la collaboration avec les familles dans un projet individualisé</t>
  </si>
  <si>
    <t>MOY</t>
  </si>
  <si>
    <t>Frédérique</t>
  </si>
  <si>
    <t>L'agressivité chez le jeune enfant placé en institution</t>
  </si>
  <si>
    <t>VANWYNGAERDEN</t>
  </si>
  <si>
    <t>Roxane</t>
  </si>
  <si>
    <t>La relax-action ou l'atelier de relaxation : un atout dans le quotidien d'enfants dits "caractériels"</t>
  </si>
  <si>
    <t>Titre</t>
  </si>
  <si>
    <t>A1090</t>
  </si>
  <si>
    <t>A1093</t>
  </si>
  <si>
    <t>A1097</t>
  </si>
  <si>
    <t>A1100</t>
  </si>
  <si>
    <t>A1101</t>
  </si>
  <si>
    <t>A1102</t>
  </si>
  <si>
    <t>A1104</t>
  </si>
  <si>
    <t>Réf :</t>
  </si>
  <si>
    <t>A 1038</t>
  </si>
  <si>
    <t>De la démarche d'auto-socio-construction du savoir en accueil extra-scolaire.  Sensibilisation à la fonction expressive d'écriture.</t>
  </si>
  <si>
    <t>BOSSI</t>
  </si>
  <si>
    <t>Marco</t>
  </si>
  <si>
    <t>Sandrine</t>
  </si>
  <si>
    <t>A 1035</t>
  </si>
  <si>
    <t>La naissance de l'éducateur référent au Centre Suzanne Van Durme.</t>
  </si>
  <si>
    <t>JENNEQUIN</t>
  </si>
  <si>
    <t>Vincent</t>
  </si>
  <si>
    <t>A 1034</t>
  </si>
  <si>
    <t>Qu'est-ce que le deuil ? Comment accompagner les personnes handicapées mentales face à  ce deuil ?</t>
  </si>
  <si>
    <t>LEJEUNE</t>
  </si>
  <si>
    <t>Nathalie</t>
  </si>
  <si>
    <t>A 1030</t>
  </si>
  <si>
    <t>Famille et personne âgée = des liens à protéger !</t>
  </si>
  <si>
    <t>SMET</t>
  </si>
  <si>
    <t>A 1046</t>
  </si>
  <si>
    <t>Le groupe de rencontre selon Carl Rogers et la psychologie humaniste : une pratique en institution ?</t>
  </si>
  <si>
    <t>CALIS</t>
  </si>
  <si>
    <t>Yilmaz</t>
  </si>
  <si>
    <t>A 1050</t>
  </si>
  <si>
    <t>Parler de la mort avec les enfants.</t>
  </si>
  <si>
    <t>COLLARD</t>
  </si>
  <si>
    <t>Aurélie</t>
  </si>
  <si>
    <t>A 1051</t>
  </si>
  <si>
    <t>Persée, Eve et Caïn chez les "fous" … Etude et analyse de la demande de placement d'enfants en hôpital pédo-psychiatrique.</t>
  </si>
  <si>
    <t>CRUZ SILVA</t>
  </si>
  <si>
    <t>Erivaldo</t>
  </si>
  <si>
    <t>A 1054</t>
  </si>
  <si>
    <t xml:space="preserve">Educacteur ou figurant ? </t>
  </si>
  <si>
    <t>DELANNOY</t>
  </si>
  <si>
    <t>A 1059</t>
  </si>
  <si>
    <t>L'accompagnement de la personne toxicomane à Phénix, centre de jour. Réflexion autour du projet pédagogique.</t>
  </si>
  <si>
    <t>FOUBERT</t>
  </si>
  <si>
    <t>Anne</t>
  </si>
  <si>
    <t>A 1062</t>
  </si>
  <si>
    <t>Les percussions. Attouts éducatifs et pédagogiques chez l'enfant déficient mental.</t>
  </si>
  <si>
    <t>GERMEAU</t>
  </si>
  <si>
    <t>Gwendoline</t>
  </si>
  <si>
    <t>A 1066</t>
  </si>
  <si>
    <t>A cœur ouvert. Moi, éducatrice, face à la vie affective et sexuelle des personnes IMC que j'accompagne.</t>
  </si>
  <si>
    <t>LEGRAND</t>
  </si>
  <si>
    <t>Isabelle</t>
  </si>
  <si>
    <t>A 1068</t>
  </si>
  <si>
    <t>Sourds, Malentendants, Entendants, ensemble main dans la main vers l'avenir.</t>
  </si>
  <si>
    <t>MARI</t>
  </si>
  <si>
    <t>Lorence</t>
  </si>
  <si>
    <t>A 1069</t>
  </si>
  <si>
    <t>Les techniques psychomusicales, moyens d'expression, de communication, de créativité.</t>
  </si>
  <si>
    <t>MARTIN</t>
  </si>
  <si>
    <t>Gérard</t>
  </si>
  <si>
    <t>A 1078</t>
  </si>
  <si>
    <t>ABANDON -ADOPTION "D'une fracture à une renaissance" (Anne Decerf)</t>
  </si>
  <si>
    <t>VAN LEEUW</t>
  </si>
  <si>
    <t>Agnès</t>
  </si>
  <si>
    <t>Le conseil des usagers ! Une activité éducative à part entière.</t>
  </si>
  <si>
    <t>VAN LUNTER</t>
  </si>
  <si>
    <t>Karine</t>
  </si>
  <si>
    <t>2001-2002</t>
  </si>
  <si>
    <t>2000-2001</t>
  </si>
  <si>
    <t>A 974</t>
  </si>
  <si>
    <t>Chuuut ! "Les abus sexuels sur enfants"</t>
  </si>
  <si>
    <t>DELAHAUT</t>
  </si>
  <si>
    <t>Jacqueline</t>
  </si>
  <si>
    <t>A 990</t>
  </si>
  <si>
    <t>Aide à l'acquisition de l'autonomie des enfants malvoyants dans les activités de la vie journalière</t>
  </si>
  <si>
    <t>ETCHEVERRY</t>
  </si>
  <si>
    <t>Pascale</t>
  </si>
  <si>
    <t>A 978</t>
  </si>
  <si>
    <t>Un autre regard</t>
  </si>
  <si>
    <t>PASTURE</t>
  </si>
  <si>
    <t>Patrick</t>
  </si>
  <si>
    <t>A 1023</t>
  </si>
  <si>
    <t>Le respect de la personne âgée en maison de repos</t>
  </si>
  <si>
    <t>VANDERSTOCKEN</t>
  </si>
  <si>
    <t>A 1024</t>
  </si>
  <si>
    <t>La communication non verbale des déficients mentaux</t>
  </si>
  <si>
    <t>VERELST</t>
  </si>
  <si>
    <t>Martine</t>
  </si>
  <si>
    <t>MAYENGA MUPIKA</t>
  </si>
  <si>
    <t>De l'épanouissement dans la discrimination</t>
  </si>
  <si>
    <t>A 977</t>
  </si>
  <si>
    <t>Sophie</t>
  </si>
  <si>
    <t>Laetitia</t>
  </si>
  <si>
    <t>A 1005</t>
  </si>
  <si>
    <t>GUERROUCHE</t>
  </si>
  <si>
    <t>M.</t>
  </si>
  <si>
    <t>A 999</t>
  </si>
  <si>
    <t>DEPASSE</t>
  </si>
  <si>
    <t>C.</t>
  </si>
  <si>
    <t>Le travail social à l'asile de nuit "Pierre d'Angle" : quelles possiblités ?</t>
  </si>
  <si>
    <t>1999-2000</t>
  </si>
  <si>
    <t>A966</t>
  </si>
  <si>
    <t>A 965</t>
  </si>
  <si>
    <t>A 964</t>
  </si>
  <si>
    <t>A 959</t>
  </si>
  <si>
    <t>A 947</t>
  </si>
  <si>
    <t>A 936</t>
  </si>
  <si>
    <t>A 934</t>
  </si>
  <si>
    <t>A 933</t>
  </si>
  <si>
    <t>A 931</t>
  </si>
  <si>
    <t>A 926</t>
  </si>
  <si>
    <t>A 924</t>
  </si>
  <si>
    <t>A 922</t>
  </si>
  <si>
    <t>A 907</t>
  </si>
  <si>
    <t>A 901</t>
  </si>
  <si>
    <t>A 896</t>
  </si>
  <si>
    <t>A 895</t>
  </si>
  <si>
    <t>A 893</t>
  </si>
  <si>
    <t>A 892</t>
  </si>
  <si>
    <t>Christine</t>
  </si>
  <si>
    <t>DEGUENT</t>
  </si>
  <si>
    <t>Virginie</t>
  </si>
  <si>
    <t>"L'accompagnement d'un jeune sourd : où en sommes-nous? "</t>
  </si>
  <si>
    <t>MAROZZI</t>
  </si>
  <si>
    <t>Joséphina</t>
  </si>
  <si>
    <t>Vivre, travailler avec les "bagages des migrants"</t>
  </si>
  <si>
    <t>GEORGES</t>
  </si>
  <si>
    <t>Sabine</t>
  </si>
  <si>
    <t>A dada, sur le cheval de ... Ou l'approche éducative et relationnelle des enfants dits "caractériels" lors d'une activité équestre</t>
  </si>
  <si>
    <t>ROSSI</t>
  </si>
  <si>
    <t>Christina</t>
  </si>
  <si>
    <t>Des alternatives pour prendre conscience</t>
  </si>
  <si>
    <t>DECOCK</t>
  </si>
  <si>
    <t>L'éducateur face aux familles en grande pauvreté : le mal-entendu culturel.  Constats, analyses et pistes d'amélioration, à partir du concept de représentation sociale</t>
  </si>
  <si>
    <t>MATTIELLO</t>
  </si>
  <si>
    <t>Pascal</t>
  </si>
  <si>
    <t>Violences institutionnelles : impressions ou réalité ?  Application d'un outil de diagnostic</t>
  </si>
  <si>
    <t>VAN DEN BERGH</t>
  </si>
  <si>
    <t>LA MARIONNETTE UN OUTIL EDUCATIF.</t>
  </si>
  <si>
    <t>La dynamique de groupe dans un internat</t>
  </si>
  <si>
    <t>DELIERE</t>
  </si>
  <si>
    <t>A.</t>
  </si>
  <si>
    <t>Les enjeux du jeu</t>
  </si>
  <si>
    <t>JABE</t>
  </si>
  <si>
    <t>Y.</t>
  </si>
  <si>
    <t>Papa en prison, je suis puni…Le maintien des liens enfants-parent détenu est-ol possible ?</t>
  </si>
  <si>
    <t>GIACCIO</t>
  </si>
  <si>
    <t xml:space="preserve">Les mineurs non accompagnés demandeurs d'asile en Belgique.  La problématique et le role de l'éducateur </t>
  </si>
  <si>
    <t>MOHSENY</t>
  </si>
  <si>
    <t>1998-1999</t>
  </si>
  <si>
    <t>A 890</t>
  </si>
  <si>
    <t>A 889</t>
  </si>
  <si>
    <t>A 888</t>
  </si>
  <si>
    <t>A 882</t>
  </si>
  <si>
    <t>A 877</t>
  </si>
  <si>
    <t>VANBLAERE</t>
  </si>
  <si>
    <t>Un atelier de lecture dans une institution.  Rêve ou réalité ?</t>
  </si>
  <si>
    <t>MULLER</t>
  </si>
  <si>
    <t>Marie Thérèse</t>
  </si>
  <si>
    <t>L'estime de soi.  Une clé pour un changement.</t>
  </si>
  <si>
    <t>HAINE</t>
  </si>
  <si>
    <t>Denis</t>
  </si>
  <si>
    <t>Comment deux organisations traitant le même type de population peuvent-elles être différentes?</t>
  </si>
  <si>
    <t>KIX</t>
  </si>
  <si>
    <t>Muriel</t>
  </si>
  <si>
    <t>La maltraitance invisible et silencieuse</t>
  </si>
  <si>
    <t>BAIO</t>
  </si>
  <si>
    <t>Francesca</t>
  </si>
  <si>
    <t>Une approche éducative de la personne handicapée mentale profonde</t>
  </si>
  <si>
    <t>BOLLENS</t>
  </si>
  <si>
    <t>Stéphanie</t>
  </si>
  <si>
    <t>"ALLONS J'ECOUTE !" Qu'apporte le décret du 6 avril 1995 ?</t>
  </si>
  <si>
    <t>A 1105</t>
  </si>
  <si>
    <t xml:space="preserve">"Comment lutter contre le problème de violence institutionnelle à l'encontre des usagers des centres d'accueil pour jeunes   ? " </t>
  </si>
  <si>
    <t>ECHEC</t>
  </si>
  <si>
    <t>A 1106</t>
  </si>
  <si>
    <t>Handicap, affectivité, sexualité</t>
  </si>
  <si>
    <t>A 1108</t>
  </si>
  <si>
    <t>Des livres pour des personnes en situation d'illettrisme</t>
  </si>
  <si>
    <t>BEHR</t>
  </si>
  <si>
    <t>Eveline</t>
  </si>
  <si>
    <t>A 1110</t>
  </si>
  <si>
    <t>La place de l'éducateur spécialisé au sein d'une équipe pluridisciplinaire dans une institution pour enfants polyhandicapés</t>
  </si>
  <si>
    <t>BOUGHANEM</t>
  </si>
  <si>
    <t>Rachida</t>
  </si>
  <si>
    <t>A 1112</t>
  </si>
  <si>
    <t>La bêtise : quel sens lui accorder ?</t>
  </si>
  <si>
    <t>BUREAU</t>
  </si>
  <si>
    <t>Marie-Claire</t>
  </si>
  <si>
    <t>A 1113</t>
  </si>
  <si>
    <t>L'enfant gravement polyhandicapé : objet de nos soins ou sujet de sa vie ?</t>
  </si>
  <si>
    <t>CARRIERE</t>
  </si>
  <si>
    <t>Sylvie</t>
  </si>
  <si>
    <t>A 1115</t>
  </si>
  <si>
    <t>Comment favoriser l'insertion socio-professionnelle de personnes toxico-dépendantes ?</t>
  </si>
  <si>
    <t>CHENTOUF</t>
  </si>
  <si>
    <t>Youssef</t>
  </si>
  <si>
    <t>A 1119</t>
  </si>
  <si>
    <t>L'intégration de la personne handicapée en chaise roulante</t>
  </si>
  <si>
    <t>A 1120</t>
  </si>
  <si>
    <t>Le rôle de l'éducatrice auprès de jeunes filles anorexiques hospitalisées en psychiatrie</t>
  </si>
  <si>
    <t>DEKEMEXHE</t>
  </si>
  <si>
    <t>Patricia</t>
  </si>
  <si>
    <t>A 1121</t>
  </si>
  <si>
    <t>Travail de l'éducateur spécialisé en milieu scolaire dans le cadre d'une semaine pédagogique</t>
  </si>
  <si>
    <t xml:space="preserve">DELAHAYE </t>
  </si>
  <si>
    <t>Marie-Pierre</t>
  </si>
  <si>
    <t>A 1126</t>
  </si>
  <si>
    <t xml:space="preserve">La personne handicapée mentale face à la mort et au deuil : comment l'accompagner  ? </t>
  </si>
  <si>
    <t>HOTTIAUX</t>
  </si>
  <si>
    <t>Daisy</t>
  </si>
  <si>
    <t>A 1130</t>
  </si>
  <si>
    <t>Le travail de l'éducateur spécialisé en psychiatrie adolescentaire psychanalytique : tentative d'approche socio-culturelle</t>
  </si>
  <si>
    <t>LEMAIRE</t>
  </si>
  <si>
    <t>Guillaume</t>
  </si>
  <si>
    <t>A 1140</t>
  </si>
  <si>
    <t>Le rôle de l'éducateur face à la souffrance de la séparation</t>
  </si>
  <si>
    <t>STORMACQ</t>
  </si>
  <si>
    <t>A 1141</t>
  </si>
  <si>
    <t>Espéranto</t>
  </si>
  <si>
    <t>A 1143</t>
  </si>
  <si>
    <t>"Quel intérêt y a-t-il pour la personne handicapée à disposer d'une salle snoezelen ? "</t>
  </si>
  <si>
    <t>La communication à base de pictogrammes chez les enfants handicapés moteurs peu ou non parlants.</t>
  </si>
  <si>
    <t>HABART</t>
  </si>
  <si>
    <t>M-P</t>
  </si>
  <si>
    <t>Bliss, CAP,Coghamo…communiquons ensemble, sans nous parler. La communication non verbale avce les adultes IMC présentant des troubles de la parole</t>
  </si>
  <si>
    <t>GUELF</t>
  </si>
  <si>
    <t>CH.</t>
  </si>
  <si>
    <t>Educateur, jeunes et familles : comment collaborer ?</t>
  </si>
  <si>
    <t>CLARIN</t>
  </si>
  <si>
    <t>Decroly heir et aujourd'hui ?</t>
  </si>
  <si>
    <t>BIANCO</t>
  </si>
  <si>
    <t>D.</t>
  </si>
  <si>
    <t>asbl Diapason-Transition. Que change la méthadone dans le travail d'une équipe éducative ?</t>
  </si>
  <si>
    <t>BARDELLOTTO</t>
  </si>
  <si>
    <t>A 1127</t>
  </si>
  <si>
    <t>Comment comprendre et accompagner la souffrance d'une personne psychotique ?</t>
  </si>
  <si>
    <t>Intéressant pour la partie théorique : définitions,…</t>
  </si>
  <si>
    <t>A 1146</t>
  </si>
  <si>
    <t>A 1147</t>
  </si>
  <si>
    <t>A 1149</t>
  </si>
  <si>
    <t>A 1150</t>
  </si>
  <si>
    <t>A 1153</t>
  </si>
  <si>
    <t>A 1161</t>
  </si>
  <si>
    <t>A 1162</t>
  </si>
  <si>
    <t>A 1164</t>
  </si>
  <si>
    <t>A 1165</t>
  </si>
  <si>
    <t>A 1166</t>
  </si>
  <si>
    <t>A 1169</t>
  </si>
  <si>
    <t>2003-2004</t>
  </si>
  <si>
    <t>A 1172</t>
  </si>
  <si>
    <t>A 1173</t>
  </si>
  <si>
    <t>A 1175</t>
  </si>
  <si>
    <t>A 1181</t>
  </si>
  <si>
    <t>A 1184</t>
  </si>
  <si>
    <t>A 1186</t>
  </si>
  <si>
    <t>A 1192</t>
  </si>
  <si>
    <t>A 1193</t>
  </si>
  <si>
    <t>2002-2003</t>
  </si>
  <si>
    <t>SAINT DENIS</t>
  </si>
  <si>
    <t>LA PROSTITUTION AU-DELA DES MASQUES...</t>
  </si>
  <si>
    <t>"L'abandonnique" "Comment un éducateur peut-il aider un enfant abandonnique à vivre avec et malgré sa souffrance ?"</t>
  </si>
  <si>
    <t>L'adolescente maghrébine entre "vouloir- être" et "devoir - être"</t>
  </si>
  <si>
    <t>POUR MEMOIRE…</t>
  </si>
  <si>
    <t>Le Père, quels liens ? Toute une histoire…</t>
  </si>
  <si>
    <t>L'alcoolisme : la maladie où tout le monde trinque !</t>
  </si>
  <si>
    <t>L'adolescente d'origine maghrébine, entre tradition et modernité</t>
  </si>
  <si>
    <t>Comment l'éducateur peut-il instaurer une relation lors d'un repas afin que l'enfant I.M.C. polyhandicapé ne soit plus spectateur ?</t>
  </si>
  <si>
    <t>Handicap Mental  et Accompagnement dans la Vie Sociale</t>
  </si>
  <si>
    <t>La Place de l'Emotion dans la Relation d'Aide</t>
  </si>
  <si>
    <t>MOSTADE</t>
  </si>
  <si>
    <t>Clotilde</t>
  </si>
  <si>
    <t>CHENO</t>
  </si>
  <si>
    <t>LIPSIN</t>
  </si>
  <si>
    <t>Nicolas</t>
  </si>
  <si>
    <t>UNE MEILLEURE COMMUNICATION AVEC DES ADOLESCENTS DEFICIENTS MENTAUX GRACE AUX PICTOGRAMMES</t>
  </si>
  <si>
    <t>UN PROJET D'INSERTION PAR LE CHEVAL POUR DES PERSONNES 'MINIMEXEES' ET POUR L'EDUCATEUR? QUELLE PLACE ?</t>
  </si>
  <si>
    <t>Snoezelen : Un apport de bien-être relationnel.</t>
  </si>
  <si>
    <t>LE GENOGRAMME Conte de Fée Compte de Faits</t>
  </si>
  <si>
    <t>A 1167</t>
  </si>
  <si>
    <t>L'ESTIME DE SOI Un apprentissage de tous les jours</t>
  </si>
  <si>
    <t>Le sport-aventure… Une réponse possible à la délinquance juvénile?</t>
  </si>
  <si>
    <t>La "pédagogie Renard" ou l'adaptation de la Pédagogie Institutionnelle dans un groupe d'enfants placés en I.M.P.</t>
  </si>
  <si>
    <t>Comment faire émerger les compétences des familles ? Expérience dans un Service d'Aide à l'Intégration.</t>
  </si>
  <si>
    <t>Moi, j'ai vraiment mal… Le rôle de l'éducateur face à la plainte du jeune placé en institution</t>
  </si>
  <si>
    <r>
      <t xml:space="preserve">L' "A-TE-LIER" Une </t>
    </r>
    <r>
      <rPr>
        <i/>
        <sz val="11"/>
        <rFont val="Tahoma"/>
        <family val="2"/>
      </rPr>
      <t>certaine</t>
    </r>
    <r>
      <rPr>
        <sz val="11"/>
        <rFont val="Tahoma"/>
        <family val="2"/>
      </rPr>
      <t xml:space="preserve"> conception des loisirs en vue d'une </t>
    </r>
    <r>
      <rPr>
        <i/>
        <sz val="11"/>
        <rFont val="Tahoma"/>
        <family val="2"/>
      </rPr>
      <t>certaine</t>
    </r>
    <r>
      <rPr>
        <sz val="11"/>
        <rFont val="Tahoma"/>
        <family val="2"/>
      </rPr>
      <t xml:space="preserve"> socialisation.</t>
    </r>
  </si>
  <si>
    <t>Une éducatrice à la maternelle dans une école à discrimination positive. A la rencontre de ces "vilains petits canards"</t>
  </si>
  <si>
    <t>A 1077</t>
  </si>
  <si>
    <t>2004-2005</t>
  </si>
  <si>
    <t>A 1196</t>
  </si>
  <si>
    <t>A 1198</t>
  </si>
  <si>
    <t>A 1199</t>
  </si>
  <si>
    <t>A 1206</t>
  </si>
  <si>
    <t>A 1207</t>
  </si>
  <si>
    <t>A 1211</t>
  </si>
  <si>
    <t>UNE APPROCHE SYSTEMIQUE DES ADOLESCENTS ABANDONNIQUES DIFFICILES OU EN DIFFICULTE : Expérience au Foyer Lilla Monod</t>
  </si>
  <si>
    <t>Exclusion et réinsertion des adolescents placés au "Foyer Retrouvé"</t>
  </si>
  <si>
    <t>""Dis-toi"…que le hasard de la naissance a fait différent…Comment te rencontrer vraiment ? Partageons ensemble ce bout de chemin vers demain…"</t>
  </si>
  <si>
    <t>A 1215</t>
  </si>
  <si>
    <t>A 1220</t>
  </si>
  <si>
    <t>Comment soutenir la motivation de l’abstinence auprès d’une personne alcoolique dans un centre de post-cure  ?</t>
  </si>
  <si>
    <t>Punir pour éduquer  ?</t>
  </si>
  <si>
    <t>Le chant, outil thérapeutique mis au service de l’enfance maltraitée</t>
  </si>
  <si>
    <t>Pour une application de la systémique au sein d’un service d’aide à l’intégration</t>
  </si>
  <si>
    <t>D'une relation éducative avec des adolescents hospitalisés en psychiatrie</t>
  </si>
  <si>
    <t>LA REDUCTION DES RISQUES DANS UN PROGRAMME MOBILE D'ECHANGE DE SERINGUES A CHARLEROI : Une pratique de santé publique et d'intégration sociale</t>
  </si>
  <si>
    <t>Eléments d'analyse du système institutionnel "Le Petit Château" sous l'angle d'un éducateur spécialisé</t>
  </si>
  <si>
    <t>Educateur, une vocation tardive</t>
  </si>
  <si>
    <t>La résilience chez l'enfant et l'adolescent placé en institution</t>
  </si>
  <si>
    <t>A 1223</t>
  </si>
  <si>
    <t>A 1230</t>
  </si>
  <si>
    <t>A 1232</t>
  </si>
  <si>
    <t>A 1235</t>
  </si>
  <si>
    <t>A 1237</t>
  </si>
  <si>
    <t>DECHAINOIS</t>
  </si>
  <si>
    <t>Karl</t>
  </si>
  <si>
    <t>GARCIA FERNANDEZ</t>
  </si>
  <si>
    <t>Salvador</t>
  </si>
  <si>
    <t>MAGENGE</t>
  </si>
  <si>
    <t>Jean Claude</t>
  </si>
  <si>
    <t>MILLER</t>
  </si>
  <si>
    <t>Brigitte</t>
  </si>
  <si>
    <t>NYAMBA YANGO</t>
  </si>
  <si>
    <t>Morice</t>
  </si>
  <si>
    <t>VERSTICHEL</t>
  </si>
  <si>
    <t>Astrid</t>
  </si>
  <si>
    <t>NICAISE</t>
  </si>
  <si>
    <t>Daniel</t>
  </si>
  <si>
    <t>Comment renforcer le sentiment d’appartenance de la personne présentant un handicap mental à son lieu de vie ?</t>
  </si>
  <si>
    <t>La violence chez les enfants de 6 à 12 ans et chez les adolescents en internat scolaire</t>
  </si>
  <si>
    <t>A 1241</t>
  </si>
  <si>
    <t>N°</t>
  </si>
  <si>
    <t>Titre du mémoire</t>
  </si>
  <si>
    <t>A 1245</t>
  </si>
  <si>
    <t>Normalité, anormalité…Quelle liberté? Des ateliers artistiques comme espace de liberté</t>
  </si>
  <si>
    <t>BARLOVATZ</t>
  </si>
  <si>
    <t>A 1246</t>
  </si>
  <si>
    <t>L'escalade et les jeunes placés en institution: "Je grimpe donc je suis."</t>
  </si>
  <si>
    <t>BOOT</t>
  </si>
  <si>
    <t>Christophe</t>
  </si>
  <si>
    <t>A 1248</t>
  </si>
  <si>
    <t>L'évolution de l'enfant au sein d'une structure extra-scolaire</t>
  </si>
  <si>
    <t>DANNEAU</t>
  </si>
  <si>
    <t>Leslie</t>
  </si>
  <si>
    <t>A 1249</t>
  </si>
  <si>
    <t>Et quand le verbal est déficient…</t>
  </si>
  <si>
    <t>DUFOUR</t>
  </si>
  <si>
    <t>A 1250</t>
  </si>
  <si>
    <t>Violence et agressivité des MENA: une interpellation et un défi pour un éducateur</t>
  </si>
  <si>
    <t>DUSABUWAREMYE</t>
  </si>
  <si>
    <t>Florence</t>
  </si>
  <si>
    <t>A 1252</t>
  </si>
  <si>
    <t>LES EMOTIONS</t>
  </si>
  <si>
    <t>EVERAERTS</t>
  </si>
  <si>
    <t>Vinciane</t>
  </si>
  <si>
    <t>A 1254</t>
  </si>
  <si>
    <t>Réflexion d'un professionnel issu d'une autre culture sur le respect de la sexualité et de l'intimité de la personne en situation de handicaps</t>
  </si>
  <si>
    <t>KOUADIO</t>
  </si>
  <si>
    <t>Koné</t>
  </si>
  <si>
    <t>A 1255</t>
  </si>
  <si>
    <t>La Beauté du Sujet…Un certain sens de l'accompagnement éducatif...</t>
  </si>
  <si>
    <t>PALLICE</t>
  </si>
  <si>
    <t>Francine</t>
  </si>
  <si>
    <t>A 1256</t>
  </si>
  <si>
    <t>Ateliers-Théâtre en pédopsychiatrie: une expérience personnelle</t>
  </si>
  <si>
    <t>ROUSSEAU</t>
  </si>
  <si>
    <t>A 1258</t>
  </si>
  <si>
    <t>Vivre en collectivité, un art difficile à conjuguer !</t>
  </si>
  <si>
    <t>VRAIE</t>
  </si>
  <si>
    <t>A 1271</t>
  </si>
  <si>
    <t>Comment aider une maman adolescente à trouver un équilibre entre vie adolescente et vie de maman dans un SAAE</t>
  </si>
  <si>
    <t>BETTINI</t>
  </si>
  <si>
    <t>Sandra</t>
  </si>
  <si>
    <t>A 1273</t>
  </si>
  <si>
    <t>A quelle heure on se rencontre??? Temps familial !?&gt;&lt;temps institutionnel !?</t>
  </si>
  <si>
    <t>CORNET</t>
  </si>
  <si>
    <t>Alain</t>
  </si>
  <si>
    <t>A 1275</t>
  </si>
  <si>
    <t>Quelles attitudes l'éducateur peut-il adopter pour qu'une sanction reste éducative?</t>
  </si>
  <si>
    <t>DE GREEF</t>
  </si>
  <si>
    <t>Jessica</t>
  </si>
  <si>
    <t>A 1276</t>
  </si>
  <si>
    <t>Quel rôle jouer en tant qu'éducateur dans le placement d'un enfant au sein d'un service d'accueil et d'aide éducative de la région Bruxelloise</t>
  </si>
  <si>
    <t>A 1277</t>
  </si>
  <si>
    <t>Pourquoi utiliser un jeu lors d'animations dans les classes du secondaire?</t>
  </si>
  <si>
    <t>A 1279</t>
  </si>
  <si>
    <t>L'éducateur face à la violence en Maison de jeunes</t>
  </si>
  <si>
    <t>IDRISSI</t>
  </si>
  <si>
    <t>Hassan</t>
  </si>
  <si>
    <t>A 1260</t>
  </si>
  <si>
    <t>Les nouvelles mesures d'accompagnement post-intitutionnelles en I.P.P.J. OU Comment dans sa relation à l'usager, l'éducateur peut-il capter, décoder, traiter l'expression de la demande individuelle?</t>
  </si>
  <si>
    <t>A 1262</t>
  </si>
  <si>
    <t>Comprendre et prévenir la provocation des jeunes en institution</t>
  </si>
  <si>
    <t>LEBEAU</t>
  </si>
  <si>
    <t>René</t>
  </si>
  <si>
    <t>A 1263</t>
  </si>
  <si>
    <t>La pratique d'activités physiques et sportives est-elle un instrument d'intégration sociale au service des jeunes?</t>
  </si>
  <si>
    <t>A 1267</t>
  </si>
  <si>
    <t>En quoi la connaissance de la famille d'une personne handicapée pourrait-elle m'aider dans mon futur rôle d'éducatrice?</t>
  </si>
  <si>
    <t>SPERLINGA</t>
  </si>
  <si>
    <t>Marie</t>
  </si>
  <si>
    <t>A 1269</t>
  </si>
  <si>
    <t>Quelle est ma place en tant qu'éducateur au sein d'une école à discrimination positive face au racisme?</t>
  </si>
  <si>
    <t>"Comment, dans le cadre d'un service résidentiel pour jeunes, amener les adolescents à devenir de véritables acteurs-coauteurs de leur projet de vie"</t>
  </si>
  <si>
    <t>PEDE</t>
  </si>
  <si>
    <t>Philippe</t>
  </si>
  <si>
    <t>Les "émotions" influencent-elles les décisions prises par un éducateur dans une relation d'aide?</t>
  </si>
  <si>
    <t>PHILIPPE</t>
  </si>
  <si>
    <t>Caroline</t>
  </si>
  <si>
    <t>"L'inceste…Comment l'entendre…"</t>
  </si>
  <si>
    <t>MEURICE</t>
  </si>
  <si>
    <t>Adolescents atteints de Myopathie de Duchenne de Boulogne. Lutte entre faim de vie et fin de vie! Quel est le rôle de l'éducateur?</t>
  </si>
  <si>
    <t>MORLET</t>
  </si>
  <si>
    <t>Sarah</t>
  </si>
  <si>
    <t>A 1287</t>
  </si>
  <si>
    <t>Quelle est la place de l'éducateur face à la sexualité des adolescents IMC ?</t>
  </si>
  <si>
    <t>Echec</t>
  </si>
  <si>
    <t>A 1288</t>
  </si>
  <si>
    <t>L'animation au service de l'éducation</t>
  </si>
  <si>
    <t>A 1289</t>
  </si>
  <si>
    <t>Mon autisme, ma communication, mon institution… Et moi, "Kesque je deviens ?"</t>
  </si>
  <si>
    <t>CUISENAIRE</t>
  </si>
  <si>
    <t>David</t>
  </si>
  <si>
    <t>A 1290</t>
  </si>
  <si>
    <t>Les émotions. Comment en tant qu'éducateur aider la personne toxicomane à faire resurgir ou canaliser ses émotions dans un centre de post-cure ?</t>
  </si>
  <si>
    <t>A 1291</t>
  </si>
  <si>
    <t>Mon silence est parole. Quel est le rôle de l'éducateur dans la communication non verbale avec les enfants IMC ?</t>
  </si>
  <si>
    <t>DELHOVREN</t>
  </si>
  <si>
    <t>Marjorie</t>
  </si>
  <si>
    <t>A 1292</t>
  </si>
  <si>
    <t>Travail social de rue. Rôle de l'éducateur et réalités de terrain</t>
  </si>
  <si>
    <t>A 1293</t>
  </si>
  <si>
    <t>Psychothérapie institutionnelle et relation éducative: un chemin vers la résilience</t>
  </si>
  <si>
    <t>HAUMONT</t>
  </si>
  <si>
    <t>Marie Noëlle</t>
  </si>
  <si>
    <t>A 1294</t>
  </si>
  <si>
    <t>Travail et dignité. Accompagnement d'hommes en situation de difficulté dans un foyer occupationnel</t>
  </si>
  <si>
    <t>JANVIER</t>
  </si>
  <si>
    <t>A 1295</t>
  </si>
  <si>
    <t>Dessine-moi un éduc…</t>
  </si>
  <si>
    <t>KOLETSIS</t>
  </si>
  <si>
    <t>Maria</t>
  </si>
  <si>
    <t>A 1296</t>
  </si>
  <si>
    <t>Qu'est-ce que je fous là ?</t>
  </si>
  <si>
    <t>Séverine</t>
  </si>
  <si>
    <t>A 1297</t>
  </si>
  <si>
    <t>D'un être à l'autre…(Réflexion d'une éducatrice sur la question de la distance dans la relation éducative)</t>
  </si>
  <si>
    <t>LESIRE</t>
  </si>
  <si>
    <t>Tania</t>
  </si>
  <si>
    <t>A 1299</t>
  </si>
  <si>
    <t>Comment accompagner la personne déficiente mentale dans l'épreuve de deuil ?</t>
  </si>
  <si>
    <t>MARGUERIE</t>
  </si>
  <si>
    <t>Eline</t>
  </si>
  <si>
    <t>A 1300</t>
  </si>
  <si>
    <t>Comment communiquer avec des enfants qui présentent des troubles du comportement ?</t>
  </si>
  <si>
    <t>MORETTO</t>
  </si>
  <si>
    <t>Audrey</t>
  </si>
  <si>
    <t>A 1302</t>
  </si>
  <si>
    <t>La personne déficiente mentale en couple. Etat des lieux des interventions éducatives et rôle de l'éducateur</t>
  </si>
  <si>
    <t>OP DE BEECK</t>
  </si>
  <si>
    <t>Alexandre</t>
  </si>
  <si>
    <t>A 1303</t>
  </si>
  <si>
    <t>Un attachement pour toute une vie</t>
  </si>
  <si>
    <t>OSSELAER</t>
  </si>
  <si>
    <t>A 1305</t>
  </si>
  <si>
    <t>Maternités précoces…</t>
  </si>
  <si>
    <t>RESSENEUR</t>
  </si>
  <si>
    <t>A 1306</t>
  </si>
  <si>
    <t>Des pratiques éducatives pour les enfants sourds et malentendants avec des troubles associés</t>
  </si>
  <si>
    <t>ROSILLO NICOLAI</t>
  </si>
  <si>
    <t>Sara</t>
  </si>
  <si>
    <t xml:space="preserve"> 2007-2008</t>
  </si>
  <si>
    <t>N</t>
  </si>
  <si>
    <t>Franck</t>
  </si>
  <si>
    <t>A 1338</t>
  </si>
  <si>
    <t>Educateur: thérapeute du quotidien ?</t>
  </si>
  <si>
    <t>de MARCHANT ET d'ANSEMBOURG</t>
  </si>
  <si>
    <t>Louise-Marie</t>
  </si>
  <si>
    <t>A 1339</t>
  </si>
  <si>
    <t>Ami, lève ton verre…Et porte-le...</t>
  </si>
  <si>
    <t>DEMOUSTIEZ</t>
  </si>
  <si>
    <t>Jacques</t>
  </si>
  <si>
    <t>A 1340</t>
  </si>
  <si>
    <t xml:space="preserve">Comment éveiller des jeunes de 17 à 25 ans à la conscience de soi et à l'intelligence émotionnelle au sein d'un projet ayant pour thème: "une année citoyenne" ? </t>
  </si>
  <si>
    <t>A 1341</t>
  </si>
  <si>
    <t>Réflexions sur la violence institutionnelle en milieu immigré</t>
  </si>
  <si>
    <t>GBOLOWOU</t>
  </si>
  <si>
    <t>Ibah</t>
  </si>
  <si>
    <t>A 1342</t>
  </si>
  <si>
    <t>Ma rencontre avce le Phénix…Expérience d'une éducatrice auprès de personnes à garnde dépendance</t>
  </si>
  <si>
    <t>A 1343</t>
  </si>
  <si>
    <t>Mon Sinueux Parcours Au Quotidien…mon rôle d'éducatrice, ma place dans le monde du travail</t>
  </si>
  <si>
    <t>HAYE</t>
  </si>
  <si>
    <t>Gabrielle</t>
  </si>
  <si>
    <t>A 1344</t>
  </si>
  <si>
    <t>La non violence comme approche dans la fonction éducative. Mon expérience auprès des MENA</t>
  </si>
  <si>
    <t>HRISTOVA</t>
  </si>
  <si>
    <t>Neli</t>
  </si>
  <si>
    <t>A 1345</t>
  </si>
  <si>
    <t>Mineurs étrangers non accompagnés "Une vie de rechange" Ou "Comment accompagner l'adolescent en situation d'exil"</t>
  </si>
  <si>
    <t>MARISSEN</t>
  </si>
  <si>
    <t>A 1346</t>
  </si>
  <si>
    <t>Se trouver en tant que mère et éducatrice : un cheminement personnel</t>
  </si>
  <si>
    <t>MENNENS</t>
  </si>
  <si>
    <t>Chloé</t>
  </si>
  <si>
    <t>A 1348</t>
  </si>
  <si>
    <t>Les apports de la cyclo danse pour la personne IMC vivant en institution</t>
  </si>
  <si>
    <t>ROCH</t>
  </si>
  <si>
    <t>Marlène</t>
  </si>
  <si>
    <t>A 1349</t>
  </si>
  <si>
    <t>Réflexion d'une éducatrice autour de sa rencontre avec Milo ?</t>
  </si>
  <si>
    <t>SBILLE</t>
  </si>
  <si>
    <t>A 1353</t>
  </si>
  <si>
    <t>La vie dans la terre d'accueil… Réflexions sur le rôle de l'éducateur dans le processus d'intégration des étrangers</t>
  </si>
  <si>
    <t>VORONKINA</t>
  </si>
  <si>
    <t>Natalia</t>
  </si>
  <si>
    <t>2006-2007</t>
  </si>
  <si>
    <t xml:space="preserve">Le rôle de l'éducateur au sein du centre d'accueil des demandeurs d'asile de Morlanwelz </t>
  </si>
  <si>
    <t>Apprivoiser mes émotions</t>
  </si>
  <si>
    <t>Le rôle de l'éducateur face au décrochage scolaire</t>
  </si>
  <si>
    <t>Les femmes immigrées au sein de l'asbl: Une recherche de bien-être ?</t>
  </si>
  <si>
    <t>EL BOUJDAÏNI</t>
  </si>
  <si>
    <t>Najat</t>
  </si>
  <si>
    <t xml:space="preserve">Faire la preuve sans l'épreuve. Comment accompagner les enfants abandonniques afin qu'ils surmontent leurs difficultés ? </t>
  </si>
  <si>
    <t>Rôle de l'éducateur au centre de cette triangulation dans la problématique spécifique du conflit de loyauté</t>
  </si>
  <si>
    <t>FONTANELLA</t>
  </si>
  <si>
    <t>Thomas</t>
  </si>
  <si>
    <t>Manque de peau !!!</t>
  </si>
  <si>
    <t>Quelle place prennent les médias lors de la recherche de l'identité des jeunes en milieu institutionnel ?</t>
  </si>
  <si>
    <t xml:space="preserve">Komentukoz. Comment l'éducateur communique avec les personnes adultes handicapées IMC dépourvues de langage oral ? </t>
  </si>
  <si>
    <t>REGNIER</t>
  </si>
  <si>
    <t>Christelle</t>
  </si>
  <si>
    <t>L'accompagnement d'un jeune adulte qui va quitter un milieu institutionnel pour aller dans un milieu familial</t>
  </si>
  <si>
    <t xml:space="preserve">Après 22 heures ? Spécificité et contribution du travail éducatif de nuit dans un service résidentiel pour adultes </t>
  </si>
  <si>
    <t>VOUE</t>
  </si>
  <si>
    <t>Grégory</t>
  </si>
  <si>
    <t>La maison Kangourou à Trempoline: Une opportunité pour les mamans accompagnées de leur(s) enfant(s) de guérir la drogue ?</t>
  </si>
  <si>
    <t>BARRACATO</t>
  </si>
  <si>
    <t>Patrizia</t>
  </si>
  <si>
    <t>A 1310</t>
  </si>
  <si>
    <t>A 1312</t>
  </si>
  <si>
    <t>A 1313</t>
  </si>
  <si>
    <t>A 1316</t>
  </si>
  <si>
    <t>A 1318</t>
  </si>
  <si>
    <t>A 1319</t>
  </si>
  <si>
    <t>A 1320</t>
  </si>
  <si>
    <t>A 1325</t>
  </si>
  <si>
    <t>A 1329</t>
  </si>
  <si>
    <t>A 1330</t>
  </si>
  <si>
    <t>A 1332</t>
  </si>
  <si>
    <t>A 1333</t>
  </si>
  <si>
    <t>A 1336</t>
  </si>
  <si>
    <t>Le T.D.A.H: Trouble Déficitaire de l'Attention avec ou sans Hyperactivité</t>
  </si>
  <si>
    <t>AFAL-LAH</t>
  </si>
  <si>
    <t>Abdelkarim</t>
  </si>
  <si>
    <t>L'anorexie, toute une histoire de liens. Quel est mon rôle d'éducatrice auprès des jeunes enfants atteints d'anorexie, hospitalisés en psychiatrie</t>
  </si>
  <si>
    <t>ALBINOVANUS</t>
  </si>
  <si>
    <t>Katy</t>
  </si>
  <si>
    <t>Rôles et place de l'éducateur dans la bientraitance des personnes âgées hospitalisées en psychogériatrie.</t>
  </si>
  <si>
    <t>Qu'est-ce que les éducateurs travaillant dans les S.A.A.E. peuvent mettre en place pour que la verticalité dans les unités de vie soit éducative?</t>
  </si>
  <si>
    <t>DEMONTE</t>
  </si>
  <si>
    <t>Charline</t>
  </si>
  <si>
    <t>Le livre, sujet à relation(s)</t>
  </si>
  <si>
    <t>LETE</t>
  </si>
  <si>
    <t>Sylvia</t>
  </si>
  <si>
    <t>Peut-on utiliser les jeux vidéo comme un outil éducatif et pédagogique?</t>
  </si>
  <si>
    <t>M'KHRCHEF</t>
  </si>
  <si>
    <t>Kalid</t>
  </si>
  <si>
    <t>Céline</t>
  </si>
  <si>
    <t>Une photo, des mots. Un mot, des photos…</t>
  </si>
  <si>
    <t>SIMON</t>
  </si>
  <si>
    <t>Tifanie</t>
  </si>
  <si>
    <t>2008-2009</t>
  </si>
  <si>
    <t>"Dis-moi dans quel état j'erre ?" Quel accompagnement éducatif pour les jeunes en situation d'errance ?</t>
  </si>
  <si>
    <t>BOUGAA</t>
  </si>
  <si>
    <t>Nadia</t>
  </si>
  <si>
    <t>Michaël</t>
  </si>
  <si>
    <t>Educatrice à domicile. Permettre à l'autre d'évoluer nécessite d'être fidèle à l'interprétation de son expéreinece personnelle et de laisser les autres vivre leur propre liberté</t>
  </si>
  <si>
    <t>CHAHED</t>
  </si>
  <si>
    <t>Mounia bent Ali</t>
  </si>
  <si>
    <t>Comment construire l'approche professionnelle ? L'éducateur enseigné par la rencontre</t>
  </si>
  <si>
    <t>CHEREL</t>
  </si>
  <si>
    <t>Jeanne</t>
  </si>
  <si>
    <t>A 1374</t>
  </si>
  <si>
    <t>Parcours au côté de Fernand Deligny. Comment pouvons-nous continuer à nous former en tant qu'éducateur ?</t>
  </si>
  <si>
    <t>LOCHT</t>
  </si>
  <si>
    <t>Hervé</t>
  </si>
  <si>
    <t>A 1384</t>
  </si>
  <si>
    <t>En miroir avec mes "bonnes" intentions. Une réflexion sur mes interventions, tel un miroir réfléchis ce qu'on lui expose</t>
  </si>
  <si>
    <t>SCHMITZ</t>
  </si>
  <si>
    <t>Laure Marie</t>
  </si>
  <si>
    <t>A 1387</t>
  </si>
  <si>
    <t>Quelle a été ma place d'éducateur spécialisé à l'annexe psychiatrique de la maison d'arrêt de forest ?</t>
  </si>
  <si>
    <t>VANSTEENKISTE</t>
  </si>
  <si>
    <t>2007-2008</t>
  </si>
  <si>
    <t>A 1390</t>
  </si>
  <si>
    <t>A 1394</t>
  </si>
  <si>
    <t>A 1395</t>
  </si>
  <si>
    <t>A 1397</t>
  </si>
  <si>
    <t>A 1399</t>
  </si>
  <si>
    <t>A 1403</t>
  </si>
  <si>
    <t>"Quelle est la place de l'éducateur face à l'intimité d'un adolescent en situation d'handicap, dans une situation ? "</t>
  </si>
  <si>
    <t>Rôles de l'éducateur dans l'accompagnement d'enfants de l'enseignement primaire inscrits en école des devoirs</t>
  </si>
  <si>
    <t>Surveillant éducateur ou éducateur spécialisé. Comment combattre le décrochage scolaire à l'I.E.T Notre Dame de Charleroi ?</t>
  </si>
  <si>
    <t>L'accueil en phase à face (mémoire sur la prostitution)</t>
  </si>
  <si>
    <t>DEWEVER</t>
  </si>
  <si>
    <t>De la pré-autonomie à l'autonomie</t>
  </si>
  <si>
    <t>De l'incertitude du résultat. Du doute à l'impossibilité</t>
  </si>
  <si>
    <t>Les familles hébergées en centre ouvert: le Petit-Château. Quelle place reste-t-il pour leur autonomie?</t>
  </si>
  <si>
    <t>Quelles sont les particularités du travail de l'éducateur de rue exerçant dans son quartier, dans le cadre du contrat de sécurité et de prévention ?</t>
  </si>
  <si>
    <t>GADI</t>
  </si>
  <si>
    <t>Saïd</t>
  </si>
  <si>
    <t>Le Fabuleux Destin de l'Obésité: réflexion au sujet de la prise en charge éducative d'enfants obèses</t>
  </si>
  <si>
    <t>JABON</t>
  </si>
  <si>
    <t>Nadine</t>
  </si>
  <si>
    <t>?? EDYK MWA !!  Et si tout était lien?</t>
  </si>
  <si>
    <t>KANBOUI</t>
  </si>
  <si>
    <t>Malika</t>
  </si>
  <si>
    <t>"Etre à l'initiative d'un projet et le porter: de la consommation passive à la participation active, la route est longue et jalonnée d'expériences riches en enseignements"</t>
  </si>
  <si>
    <t>KARAGENC</t>
  </si>
  <si>
    <t>Meryem</t>
  </si>
  <si>
    <t>"Ne rien attendre… " " Vraiment …?" Un accompagnement d'enfants autistes et psychotiques et la notion du jeu dans cet encadrement</t>
  </si>
  <si>
    <t>LE CORBESIER</t>
  </si>
  <si>
    <t>La voie graphique</t>
  </si>
  <si>
    <t>LEBBE</t>
  </si>
  <si>
    <t>Frédéric</t>
  </si>
  <si>
    <t>L'accompagnement des jeunes issus de l'immigration congolaise dans le contexte d'un service d'accueil et d'aide éducative (SAAE) (cas de "Claire-Matin")</t>
  </si>
  <si>
    <t>MATUMONA KITOKO</t>
  </si>
  <si>
    <t>Willy</t>
  </si>
  <si>
    <t>Les "bandes urbaines africaines": manifestation d'une déviance?</t>
  </si>
  <si>
    <t>MEMDE</t>
  </si>
  <si>
    <t>Doumdéoudjé</t>
  </si>
  <si>
    <t>Laissons pousser les mauvaises herbes</t>
  </si>
  <si>
    <t>SUET</t>
  </si>
  <si>
    <t>Jérôme</t>
  </si>
  <si>
    <t>La Maison des Jeunes de Forest, entre "ghettoïsation" et "socialisation". Comment accompagner le jeune adolescent de quartier dit "fragilisé" dans le processus de socialisation?</t>
  </si>
  <si>
    <t>A 1388</t>
  </si>
  <si>
    <t>A 1404</t>
  </si>
  <si>
    <t>A 1405</t>
  </si>
  <si>
    <t>A 1406</t>
  </si>
  <si>
    <t>A 1408</t>
  </si>
  <si>
    <t>A 1409</t>
  </si>
  <si>
    <t>A 1410</t>
  </si>
  <si>
    <t>A 1411</t>
  </si>
  <si>
    <t>A 1412</t>
  </si>
  <si>
    <t>A 1414</t>
  </si>
  <si>
    <t>A 1415</t>
  </si>
  <si>
    <t>A 1416</t>
  </si>
  <si>
    <t>A 1417</t>
  </si>
  <si>
    <t>A 1418</t>
  </si>
  <si>
    <t>A 1419</t>
  </si>
  <si>
    <t>A 1420</t>
  </si>
  <si>
    <t>A 1424</t>
  </si>
  <si>
    <t>A 1425</t>
  </si>
  <si>
    <t>A 1281</t>
  </si>
  <si>
    <t>A 1280</t>
  </si>
  <si>
    <t>A 1284</t>
  </si>
  <si>
    <t>A 1283</t>
  </si>
  <si>
    <t>A 1285</t>
  </si>
  <si>
    <t>2005-2006</t>
  </si>
  <si>
    <t>2009-2010</t>
  </si>
  <si>
    <t>A1426</t>
  </si>
  <si>
    <t>A1428</t>
  </si>
  <si>
    <t>A1429</t>
  </si>
  <si>
    <t>A1430</t>
  </si>
  <si>
    <t>A1431</t>
  </si>
  <si>
    <t>A1432</t>
  </si>
  <si>
    <t>A1433</t>
  </si>
  <si>
    <t>A1434</t>
  </si>
  <si>
    <t>A1435</t>
  </si>
  <si>
    <t>A1436</t>
  </si>
  <si>
    <t>A1438</t>
  </si>
  <si>
    <t>A1439</t>
  </si>
  <si>
    <t>A1440</t>
  </si>
  <si>
    <t>Comment aborder et faciliter, la mixité des genres chez les jeunes d'origines magrhébines, dans les maisons de quartier?</t>
  </si>
  <si>
    <t>HARROUCHY</t>
  </si>
  <si>
    <t>Karima</t>
  </si>
  <si>
    <t>Aux silences des pères, les cris des fils</t>
  </si>
  <si>
    <t>AFFLAH</t>
  </si>
  <si>
    <t>Assia</t>
  </si>
  <si>
    <t>Autonomie: mirage ou traversée du désert</t>
  </si>
  <si>
    <t>BENHASSAN</t>
  </si>
  <si>
    <t>Ysma</t>
  </si>
  <si>
    <t>Le monde des sans-abris: quand le travail social ne suffit plus…</t>
  </si>
  <si>
    <t>DECCOURIERE</t>
  </si>
  <si>
    <t>La place de l'éducateur face à la gestion de la médication de personnes handicapées mentales adultes</t>
  </si>
  <si>
    <t>DASSONVILLE</t>
  </si>
  <si>
    <t>Comment travailler l'abandonisme sans s'abandonner soi-même</t>
  </si>
  <si>
    <t>GASPARI</t>
  </si>
  <si>
    <t>Comment puis-je établir une relation d'aide avec mes pratiques et mes limites dans un service d'accueil et d'aide éducative?</t>
  </si>
  <si>
    <t xml:space="preserve">KARAM </t>
  </si>
  <si>
    <t>Mais dans quel monde vit-il?</t>
  </si>
  <si>
    <t>LA ROSE</t>
  </si>
  <si>
    <t>Cédric</t>
  </si>
  <si>
    <t>Affaires d'identité? Identité à faire!</t>
  </si>
  <si>
    <t>STEURS</t>
  </si>
  <si>
    <t>Murielle</t>
  </si>
  <si>
    <t>Educateur spécialisé en hôpital psychiatrique: son rôle dans le sûreté du lien</t>
  </si>
  <si>
    <t>HALLEUX</t>
  </si>
  <si>
    <t>Xavier</t>
  </si>
  <si>
    <t>"La revue des internes", un projet artistique et citoyen</t>
  </si>
  <si>
    <t>COPPENOLLE</t>
  </si>
  <si>
    <t>Jean-Philippe</t>
  </si>
  <si>
    <t>Activités: avec ou sens?</t>
  </si>
  <si>
    <t>Agressivité et violence en internat</t>
  </si>
  <si>
    <t>A1441</t>
  </si>
  <si>
    <t>A1442</t>
  </si>
  <si>
    <t>A1443</t>
  </si>
  <si>
    <t>A1444</t>
  </si>
  <si>
    <t>Comment aider des parents à (re)trouver confiance en leur capacités parentales en maison d’accueil</t>
  </si>
  <si>
    <t>DESIR</t>
  </si>
  <si>
    <t>L’éducateur : acteur de l’évolution de l’estime de soi des enfants accueillis en SAAE</t>
  </si>
  <si>
    <t>LANSSENS</t>
  </si>
  <si>
    <t>Sébastien</t>
  </si>
  <si>
    <t>A1445</t>
  </si>
  <si>
    <t xml:space="preserve">Représentation : quand tu nous tiens ! </t>
  </si>
  <si>
    <t>CAZZATO</t>
  </si>
  <si>
    <t>Le bénéfice du stage dans la formation : oui, mais sous quelles conditions ?</t>
  </si>
  <si>
    <t>RENARD</t>
  </si>
  <si>
    <t>Nurseren</t>
  </si>
  <si>
    <t>DEMIRKAZIK</t>
  </si>
  <si>
    <t>Qu’en est-il de la neutralité dans la relation éducative ?</t>
  </si>
  <si>
    <t>Nom</t>
  </si>
  <si>
    <t>A1446</t>
  </si>
  <si>
    <t>La relation avec les personnes ayant investi la rue comme lieu de vie</t>
  </si>
  <si>
    <t>ISBIAI</t>
  </si>
  <si>
    <t>A1448</t>
  </si>
  <si>
    <t>En quoi la réussite ou l'échec d'un  projet peuvent-ils modifier ou confirmer une identité?</t>
  </si>
  <si>
    <t>A1449</t>
  </si>
  <si>
    <t>L'homosexualité chez les adolescents. Les préjugés, l'acceptation et le rôle de l'éducateur</t>
  </si>
  <si>
    <t>A1450</t>
  </si>
  <si>
    <t>La prévention du sida en milieu migrant, quels sont les doutes et les défis d'une éducatrice spécialisée?</t>
  </si>
  <si>
    <t>A1451</t>
  </si>
  <si>
    <t>Educatrice en oncologie pédiatrique "voyage au pays de l'être"</t>
  </si>
  <si>
    <t>A1453</t>
  </si>
  <si>
    <t>Atelier théâtre en maison de jeunes</t>
  </si>
  <si>
    <t>A1454</t>
  </si>
  <si>
    <t xml:space="preserve">Comment l'éduc spécialisé peut-il, en collaboration avce les différents membres de l'équipe pluridisciplinaire, rencontrer les difficultés du résident à travers les ateliers rééducationnels à visées thérapeutiques au sein de la psychothérapie institutionnelle </t>
  </si>
  <si>
    <t>A1457</t>
  </si>
  <si>
    <t>La culture Hip Hop et les jeunes</t>
  </si>
  <si>
    <t>A1458</t>
  </si>
  <si>
    <t>Efficience et limites du travail de la demande avec des jeunes en situation d'urgence</t>
  </si>
  <si>
    <t>A1460</t>
  </si>
  <si>
    <t>Des racines et des ailes: la réappropriation de la mémoire, de l'histoire comme pratique éducative</t>
  </si>
  <si>
    <t>A1461</t>
  </si>
  <si>
    <t>Le voile: quels enjeux dans le processus d'émancipation des femmes musulmanes?</t>
  </si>
  <si>
    <t>A1463</t>
  </si>
  <si>
    <t>A1464</t>
  </si>
  <si>
    <t>Existe-t-il une juste distance  dans la relation éducative pour l'éducateur de rue?</t>
  </si>
  <si>
    <t>Comment faire de la promotion à la santé avec des jeunes ados défavorisés au sein d'une maison de jeunes?</t>
  </si>
  <si>
    <t>2010-2011</t>
  </si>
  <si>
    <t>"La reconnaissance : une histoire de partage"</t>
  </si>
  <si>
    <t>DUBOIS</t>
  </si>
  <si>
    <t>"Unité Karibu : le système de référence au sein du B3 représentations, révision et redéfinition"</t>
  </si>
  <si>
    <t>LAKHDAR</t>
  </si>
  <si>
    <t>Redouane</t>
  </si>
  <si>
    <t>travail de fin d'études</t>
  </si>
  <si>
    <t>LOUIZOS</t>
  </si>
  <si>
    <t>Cendrine</t>
  </si>
  <si>
    <t>"Recherche de sens d"'une éducatrice spécialisée en accompagnement socio-capitaliste"</t>
  </si>
  <si>
    <t>MARCHESANI</t>
  </si>
  <si>
    <t>Anne-Lise</t>
  </si>
  <si>
    <t>"Comment l'institution règle-t-elle son cadre pour permettre à l'enfant autiste de se faire partenaire de la proposition de traitement?"</t>
  </si>
  <si>
    <t>NYST</t>
  </si>
  <si>
    <t>Colin</t>
  </si>
  <si>
    <t>"Quel est le rôle de l'éducateur scolaire dans l'accompagnement des adolescentes enceintes ou maman scolarisées dans l'enseignement professionnel"</t>
  </si>
  <si>
    <t>RODRIGUE</t>
  </si>
  <si>
    <t>"En centre d'accueil pour les Mena, quelles approches possibles des phénomènes de violence ?"</t>
  </si>
  <si>
    <t>THIRY</t>
  </si>
  <si>
    <t>"Comment l'éducateur travaillant en institution peut prendre en charge le petit enfant ayant subit une séparation précoce au milieu familial"</t>
  </si>
  <si>
    <t>WACQUEZ</t>
  </si>
  <si>
    <t>Corentine</t>
  </si>
  <si>
    <t>A1465</t>
  </si>
  <si>
    <t>A1467</t>
  </si>
  <si>
    <t>A1469</t>
  </si>
  <si>
    <t>A1470</t>
  </si>
  <si>
    <t>A1471</t>
  </si>
  <si>
    <t>A1473</t>
  </si>
  <si>
    <t>A1474</t>
  </si>
  <si>
    <t>A1475</t>
  </si>
  <si>
    <t>2011-2012</t>
  </si>
  <si>
    <t>En quoi mes contrats précaires influences-ils le travail éducatif avec des personnes atteintes de handicap mental ?</t>
  </si>
  <si>
    <t>ABBISS</t>
  </si>
  <si>
    <t>Noëlle</t>
  </si>
  <si>
    <t>Quelle place pour l’éducateur à FEDASIL ?</t>
  </si>
  <si>
    <t>de LEU de CECIL</t>
  </si>
  <si>
    <t>Sylvain</t>
  </si>
  <si>
    <t>Que recouvre la complexité d’être éducatrice dans un service d’aide en milieu ouvert lorsque l’on traite de la question adolescente ?</t>
  </si>
  <si>
    <t>DE RIDDER</t>
  </si>
  <si>
    <t>Les maux pour des mots. Le langage corporel, gestuel, non verbal, de l’enfant placé de 0 à 4 ans.</t>
  </si>
  <si>
    <t>DUBRAY</t>
  </si>
  <si>
    <t>Carole</t>
  </si>
  <si>
    <t>Qu’est-ce qui caractérise l’accompagnement des personnes en rupture familiale ?</t>
  </si>
  <si>
    <t>FELLAH</t>
  </si>
  <si>
    <t>Houda</t>
  </si>
  <si>
    <t>Et nos potes âgés alors… L’éducateur a-t-il une place avec nos aînés ?</t>
  </si>
  <si>
    <t>GOESSENS</t>
  </si>
  <si>
    <t>Cécile</t>
  </si>
  <si>
    <t>L’impact du statut de Défense Sociale sur les personnes souffrant de psychose</t>
  </si>
  <si>
    <t>GRAINDORGE-LAMOUR</t>
  </si>
  <si>
    <t>Boris</t>
  </si>
  <si>
    <t>Comment accompagner vers plus d’autonomie des adultes affectés de troubles psychiatriques?</t>
  </si>
  <si>
    <t>GUINCHARD</t>
  </si>
  <si>
    <t>Le syndrome du rail de tram. Comment l’envahissement influence-t-il notre identité personnelle et professionnelle.</t>
  </si>
  <si>
    <t>JACQMAIN</t>
  </si>
  <si>
    <t>Basile</t>
  </si>
  <si>
    <t>De l’intégration vers l’inclusion : Comment penser l’accompagnement d’enfant polyhandicapés, accueillis en milieu ordinaire, dans le cadre de loisirs ?</t>
  </si>
  <si>
    <t>MONTFROND</t>
  </si>
  <si>
    <t>Le rapport à la mort chez l’adolescent psychotique. Quelle intervention de l’éducateur face au questionnement sur la mort ou à la confrontation au deuil chez l’adolescent psychotique ?</t>
  </si>
  <si>
    <t>MOREAU</t>
  </si>
  <si>
    <t>Ludwig</t>
  </si>
  <si>
    <t>Adolescence et toxicomanie : la communauté thérapeutique pour toxicomanes adultes de Trempoline est-elle adaptée aux adolescents de 18 à 23 ans ?</t>
  </si>
  <si>
    <t>SENESE</t>
  </si>
  <si>
    <t>Domenico</t>
  </si>
  <si>
    <t>L’art comme outil d’interventions thérapeutiques et sociales auprès de personnes psychotiques. Expérience au centre de jour ANAIS</t>
  </si>
  <si>
    <t>THEYS</t>
  </si>
  <si>
    <t>Stéphane</t>
  </si>
  <si>
    <t>Du destin à la destinée</t>
  </si>
  <si>
    <t>ZETU</t>
  </si>
  <si>
    <t>Florin</t>
  </si>
  <si>
    <t>A1476</t>
  </si>
  <si>
    <t>A1477</t>
  </si>
  <si>
    <t>A1478</t>
  </si>
  <si>
    <t>A1479</t>
  </si>
  <si>
    <t>A1480</t>
  </si>
  <si>
    <t>A1482</t>
  </si>
  <si>
    <t>A1483</t>
  </si>
  <si>
    <t>A1484</t>
  </si>
  <si>
    <t>A1485</t>
  </si>
  <si>
    <t>A1487</t>
  </si>
  <si>
    <t>A1488</t>
  </si>
  <si>
    <t>A1490</t>
  </si>
  <si>
    <t>A1491</t>
  </si>
  <si>
    <t>A1492</t>
  </si>
  <si>
    <t>A1493</t>
  </si>
  <si>
    <t>Graine d'éduc du jardinier à l'éducateur</t>
  </si>
  <si>
    <t>WAUTHIER</t>
  </si>
  <si>
    <t>A1494</t>
  </si>
  <si>
    <t>NDEMEZO</t>
  </si>
  <si>
    <t>Straton</t>
  </si>
  <si>
    <t>Apprends-moi ton langage</t>
  </si>
  <si>
    <t>2012-2013</t>
  </si>
  <si>
    <t>A 1496</t>
  </si>
  <si>
    <t xml:space="preserve">La culture hip-hop, un outil d'éducation en vogue! En quoi le rôle de l'éducateur Amo est important quand il utilise le hip-hop dans le cadre d'un projet communautaire? </t>
  </si>
  <si>
    <t>ARRANZ CHAMORRO</t>
  </si>
  <si>
    <t>A 1497</t>
  </si>
  <si>
    <t>Quelle est l'importance de la gestion des émotions dans le travail éducatif?</t>
  </si>
  <si>
    <t>ATTALEB</t>
  </si>
  <si>
    <t>Yamina</t>
  </si>
  <si>
    <t>A 1498</t>
  </si>
  <si>
    <t>Quels impacts la contrainte judiciaire peut-elle avoir sur le processus de changement pour un résident de Trempoline?</t>
  </si>
  <si>
    <t>BOUAZZOUNI</t>
  </si>
  <si>
    <t>A 1500</t>
  </si>
  <si>
    <t>Quelle est la place de l'éducateur au sein d'un centre d'accueil d'urgence de nuit pour sans abri?</t>
  </si>
  <si>
    <t>A 1501</t>
  </si>
  <si>
    <t>L'éducateur porteur de différences: question de regards. Comment être éducateur spécialisé tout en étant porteur d'une différence?</t>
  </si>
  <si>
    <t>DE METS</t>
  </si>
  <si>
    <t>Aurore</t>
  </si>
  <si>
    <t>A 1503</t>
  </si>
  <si>
    <t>Quel rôle pour l'éducateur dans une communauté thérapeutique? Une expérience triangulaire à l'ASBL la Pièce.</t>
  </si>
  <si>
    <t>DETOURNAY</t>
  </si>
  <si>
    <t>Ludivine</t>
  </si>
  <si>
    <t>A 1504</t>
  </si>
  <si>
    <t>L'asymétrie dans la relation éducative.</t>
  </si>
  <si>
    <t>EVANGELISTA</t>
  </si>
  <si>
    <t>Ana</t>
  </si>
  <si>
    <t>A 1505</t>
  </si>
  <si>
    <t>Facebook outil ou ennemi ?</t>
  </si>
  <si>
    <t>FONTEYN</t>
  </si>
  <si>
    <t>A 1506</t>
  </si>
  <si>
    <t>En quoi un atelier théâtre, dans un centre psychothérapeutique, peut-il aider une personne dépressive ?</t>
  </si>
  <si>
    <t>GIARGERI</t>
  </si>
  <si>
    <t>A 1507</t>
  </si>
  <si>
    <t>En quoi les pratiques alimentaires et les repas sont-ils des moments clés dans le travail de l'éducateur aurpès d'adolescents en institutions d'hébergement ?</t>
  </si>
  <si>
    <t>GILLE</t>
  </si>
  <si>
    <t>Charlotte</t>
  </si>
  <si>
    <t>A 1508</t>
  </si>
  <si>
    <t>Accompagnement des personnes déficientes endeuillées. Que puis-je apporter en tant qu'éducatrice de nuit?</t>
  </si>
  <si>
    <t>GIORDANO</t>
  </si>
  <si>
    <t>Anne-Sophie</t>
  </si>
  <si>
    <t>A 1509</t>
  </si>
  <si>
    <t>Quelle est la relation éducative entre l'ducateur spécialisé et l'étudiant majeur dans l'enseignement de promotion sociale ?</t>
  </si>
  <si>
    <t>GIORGETTI</t>
  </si>
  <si>
    <t>Vittorio</t>
  </si>
  <si>
    <t>A 1511</t>
  </si>
  <si>
    <t>L'accompagnement en maison d'accueil et ses limites</t>
  </si>
  <si>
    <t>HADJI</t>
  </si>
  <si>
    <t>Chahr</t>
  </si>
  <si>
    <t>A 1513</t>
  </si>
  <si>
    <t>L'action éducative avec la personne atteinte d'infirmité motrice cérébrale en difficulté d'expression: sommes-nous le juste porte-parole de la pensée de l'autre?</t>
  </si>
  <si>
    <t>HOYOIS</t>
  </si>
  <si>
    <t>Jonathan</t>
  </si>
  <si>
    <t>A 1515</t>
  </si>
  <si>
    <t>En quoi la prestation éducative et d'intérêt général permet-elle l'accompagnement de l'adolescent ?</t>
  </si>
  <si>
    <t>LEBOUTTE</t>
  </si>
  <si>
    <t>A 1517</t>
  </si>
  <si>
    <t>En quoi un atelier art martial peut-il avoir une portée pédagogique dans le travail de rue ?</t>
  </si>
  <si>
    <t>MAGHOUZ</t>
  </si>
  <si>
    <t>Moussa</t>
  </si>
  <si>
    <t>A 1519</t>
  </si>
  <si>
    <t>Quelle méthode appliquer lors de la pratique du travail de rue ?</t>
  </si>
  <si>
    <t>MEBARKI</t>
  </si>
  <si>
    <t>Mehdi</t>
  </si>
  <si>
    <t>A 1520</t>
  </si>
  <si>
    <t>Intimité en institution: quelle est l'attitude que l'éducateur doit adopter face à un adolescent IMC?</t>
  </si>
  <si>
    <t>NDIAYE</t>
  </si>
  <si>
    <t>Aminata</t>
  </si>
  <si>
    <t>A 1521</t>
  </si>
  <si>
    <t>Un (é)veilleur de nuit. L'identité professionnelle de l'éducateur dans un service résidentiel pour adultes.</t>
  </si>
  <si>
    <t>POUCET</t>
  </si>
  <si>
    <t>Julien</t>
  </si>
  <si>
    <t>A 1522</t>
  </si>
  <si>
    <t>Autisme et collectivité : paradoxe ou axe de travail ?</t>
  </si>
  <si>
    <t>RAEMDONCK</t>
  </si>
  <si>
    <t>A 1526</t>
  </si>
  <si>
    <t>La violence psychotique ou comment accompagner l'enfant psychotique et accueillir sa violence?</t>
  </si>
  <si>
    <t>TENAERTS</t>
  </si>
  <si>
    <t>2013-2014</t>
  </si>
  <si>
    <t>Comment proposer une intégration de qualité aux enfants issus de l'enseignement spécialisé dans un milieu d'accueil extrascolaire.</t>
  </si>
  <si>
    <t>Comment augmenter le bien-être d'un adolescent autiste en milieu institutionnel ?</t>
  </si>
  <si>
    <t>Pourquoi la rencontre et l'accueil sont-ils essentiels dans mon accompagnement au quotidien ?</t>
  </si>
  <si>
    <t>Comment en favorisant l'expression de soi par le biais de l'art ou de l'activité, l'éducateur permet de diminuer les tensions vécues par un bénéficiaire en souffrance psychique ?</t>
  </si>
  <si>
    <t>Comment, en tant qu'éducateur spécialisé, trouver sa place dans la relation éducative ?</t>
  </si>
  <si>
    <t>Quels sont mes limites et mes possibles face aux cultures allochtones ?</t>
  </si>
  <si>
    <t>PAGOP</t>
  </si>
  <si>
    <t>Comment l'éducateur peut-il comprendre et gérer l'agressivité verbale des adolescents ?</t>
  </si>
  <si>
    <t>Quel accompagnement l'éducateur spécialisé peut-il apporter aux personnes en situation précaire dans une maison de quartier qui vise le développement communautaire ?</t>
  </si>
  <si>
    <t>Quelle est la place de l'éducateur face à la médication dans les lieux de vie institutionnels "SRA" ?</t>
  </si>
  <si>
    <t>Quelle serait la plus -value de la formation d'éducateur spécialisé dans une institution telle que l'ALE ?</t>
  </si>
  <si>
    <t>Quels sont les apports de la nature sur le bien-être des personnes handicapées ?</t>
  </si>
  <si>
    <t>En quoi les moyens de communication généralement utilisés par les personnes sourdes sont-ils ou non adaptés aux personnes atteintes de surdité et d'un autre handicap ou trouble ?</t>
  </si>
  <si>
    <t>Quel est le rôle de l'éducateur spécialisé au sein d'un lieu de rencontre parent-enfant âgé de 0 à 3 ans ?</t>
  </si>
  <si>
    <t>A1527</t>
  </si>
  <si>
    <t>A1528</t>
  </si>
  <si>
    <t>A1529</t>
  </si>
  <si>
    <t>A1530</t>
  </si>
  <si>
    <t>A1531</t>
  </si>
  <si>
    <t>A1532</t>
  </si>
  <si>
    <t>A1533</t>
  </si>
  <si>
    <t>A1535</t>
  </si>
  <si>
    <t>A1536</t>
  </si>
  <si>
    <t>A1537</t>
  </si>
  <si>
    <t>A1539</t>
  </si>
  <si>
    <t>A1540</t>
  </si>
  <si>
    <t>A1541</t>
  </si>
  <si>
    <t>A1542</t>
  </si>
  <si>
    <t>MEIJER</t>
  </si>
  <si>
    <t>Comment comprendre et gérer l'introduction et/ou la consommation de drogue au sein d'une institution psychiatrique ?</t>
  </si>
  <si>
    <t>A1544</t>
  </si>
  <si>
    <t>A1546</t>
  </si>
  <si>
    <t>A1547</t>
  </si>
  <si>
    <t>A1548</t>
  </si>
  <si>
    <t>A1549</t>
  </si>
  <si>
    <t>A1550</t>
  </si>
  <si>
    <t>BRUYERE</t>
  </si>
  <si>
    <t>Comment l'éducateur peut-il accopagner la personne déficiente mentale dans l'acceptation et la construction de son identité ?</t>
  </si>
  <si>
    <t>Comment l'éducateur spécialisé peut-il améliorer les relations entre l'équipe éducative et la famille des résidents placés en SRA ?</t>
  </si>
  <si>
    <t>L'éducation des enfants face aux écrans</t>
  </si>
  <si>
    <t>HANCQ</t>
  </si>
  <si>
    <t>Le symptôme se voit - être - entendu.  Pourquoi et comment l'éducateur se fait-il le gardien d'un bord ?</t>
  </si>
  <si>
    <t>HANREZ</t>
  </si>
  <si>
    <t>IFKIRI</t>
  </si>
  <si>
    <t>Comment l'éducateur spécialisé va-t-il utiliser les ateliers artistiques et les ateliers de lecture pour éveiller l'enfant à l'apprentissage</t>
  </si>
  <si>
    <t>TEKIR</t>
  </si>
  <si>
    <t>Impact de la culture de l'éducateur sur la spécificité de son accompagnement</t>
  </si>
  <si>
    <t>Elodie</t>
  </si>
  <si>
    <t>Fatima</t>
  </si>
  <si>
    <t>Zeliha</t>
  </si>
  <si>
    <t>2014-2015</t>
  </si>
  <si>
    <t>A1552</t>
  </si>
  <si>
    <t>Comment gérer l'agressivité verbale et non-verbale des adolescents au centre de jeunes Françoise Dolto ?</t>
  </si>
  <si>
    <t>A1553</t>
  </si>
  <si>
    <t>A1554</t>
  </si>
  <si>
    <t>L'institution, l'équipe, l'éducatuer : partenariat incontournable.  L'éducateur spécailsé a-t-il un rôle en école ordinarie, dans un projet d'inclusion, pour enfants différents ?</t>
  </si>
  <si>
    <t>A1555</t>
  </si>
  <si>
    <t>Les jeux coopératifs peuvent ils permettre de diminuer des comportements agressifs chez des jeunes âgés de 14 à 17 ans ?</t>
  </si>
  <si>
    <t>A1558</t>
  </si>
  <si>
    <t>A1559</t>
  </si>
  <si>
    <t>Pourquoi et comment développer l'imagination des enfants dans une perspective éducative ?</t>
  </si>
  <si>
    <t>A1560</t>
  </si>
  <si>
    <t>Quel serait le rôle de l'éducateur dans l'insertion d'un primo-arrivant dans le cadre scolaire ?</t>
  </si>
  <si>
    <t>A1561</t>
  </si>
  <si>
    <t>Comment pour aider les bénéficiaires à acquérir une bonne estime de soi, l'éducateur doit veiller à la qualité de sa propre estime ?</t>
  </si>
  <si>
    <t>A1562</t>
  </si>
  <si>
    <t>Comment l'éducateur peut accompagner les adolescents en internat scolaire en vue d'atténuer leurs comportements dits "violents" ?</t>
  </si>
  <si>
    <t>A1563</t>
  </si>
  <si>
    <t>Qu'est-ce que le jeu de rôle sur table et quelles en sont les dimensions éducatives lorsqu'il est pratiqué avec des adolescnets en maison de jeunes ?</t>
  </si>
  <si>
    <t>A1564</t>
  </si>
  <si>
    <t>Quelles sont les différentes formes de légitimation de l'éducateur de rue ?</t>
  </si>
  <si>
    <t>A1565</t>
  </si>
  <si>
    <t>La fonction de l'éducateur légitime-t-elle son autorité sur le bénéficiaire ?  Et quels impacts aurait un mauvais usage de l'étorité dans le travail éducatif ?</t>
  </si>
  <si>
    <t>A1566</t>
  </si>
  <si>
    <t>Comment l'éducateur spécialisé peut-il favoriser l'épanouissement des jeunes en difficultés ?</t>
  </si>
  <si>
    <t>A1567</t>
  </si>
  <si>
    <t>Comment accueillir la violence de la part d'une personne souffrant de troubles de l'éattachement tout en restant assertif ?</t>
  </si>
  <si>
    <t>A1568</t>
  </si>
  <si>
    <t>La fonction d'accueillant : secrétaire ou éducateur spécialisé ?</t>
  </si>
  <si>
    <t>A1569</t>
  </si>
  <si>
    <t>Comment l'éducateur peut-il accompagner une personne atteinte d'autisme à entrer en relation avec autrui ?</t>
  </si>
  <si>
    <t>A1570</t>
  </si>
  <si>
    <t>S'attacher tout en se préparant à se séparer, comment jongler avec ce paradoxe ?</t>
  </si>
  <si>
    <t>Rapport sur la compatibilité concernant liste des mémoires.xls</t>
  </si>
  <si>
    <t>Exécuté le 21/09/2015 14:56</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</si>
  <si>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</si>
  <si>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</si>
  <si>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</si>
  <si>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</si>
  <si>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</si>
  <si>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</si>
  <si>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A1571</t>
  </si>
  <si>
    <t>A1572</t>
  </si>
  <si>
    <t>A1573</t>
  </si>
  <si>
    <t>A1574</t>
  </si>
  <si>
    <t>A1575</t>
  </si>
  <si>
    <t>A1576</t>
  </si>
  <si>
    <t>A1577</t>
  </si>
  <si>
    <t>A1578</t>
  </si>
  <si>
    <t>A1579</t>
  </si>
  <si>
    <t>A1580</t>
  </si>
  <si>
    <t>Comment garder des attitudes éducatives bienveillantes face aux différents handicaps ?</t>
  </si>
  <si>
    <t>Quels sont les outils nécessaires à l'éducateur spécialisé pour accompagner le patient en psychiatrie et soutenir son autonomie ?</t>
  </si>
  <si>
    <t>Comment l'éducateur spécialisé peut-il aider la personne porteuse d'une déficience mentale à acquérir de l'autonomie dans le respect de sa singularité et de ses aptitudes à apprendre ?</t>
  </si>
  <si>
    <t>Comment le projet peut-il servir d'outil éducatif dans l'accomagnement des mineurs étrangers non accompagnés ?</t>
  </si>
  <si>
    <t>Quelle serait la fonction d'une éducateur spécialisé en hôpital psychiatrique ?</t>
  </si>
  <si>
    <t>Comment accompagner une personne handicapée mentale dans sa singularité ?</t>
  </si>
  <si>
    <t>Comment l'éducateur peut-il favoriser des jeunes enfants de cultures différentes une sortie, de la discrimination culturelle naissante dans la société actuelle ?</t>
  </si>
  <si>
    <t>En quête d'une identité professionnelle dans l'accompagnement éducatif individuel d'un jeune présentant des troubles autistiques en milieu hospitalier</t>
  </si>
  <si>
    <t>Dans quelle mesure l'engagement de "Grands Frères" peut-il être considéré comme une démarche stratégique d'apporche d'un public spécifique ?</t>
  </si>
  <si>
    <t>Sur le chemon de l'autonomie : comment l'atelier de l'estime de soi du service de l'insertion sociale du CPAS de charleroi contriube à l'autonome de ses bénéficiaires ?</t>
  </si>
  <si>
    <t>Comment un éducateur spécialisé peut-il favoriser l'autonomie sociale à l'approche de la majorité ?</t>
  </si>
  <si>
    <t>La reliance en milieu scolaire.  Pistes de réflexion</t>
  </si>
  <si>
    <t>ASBL "Entre 2 Wallonie" : le travail social en milieu prostitutionnel</t>
  </si>
  <si>
    <t>Quels sont les enjeux de l'accueil du Clos, centre de jour pour personnes sans abri ?</t>
  </si>
  <si>
    <t>Quels sont les atouts, les limites d'un projet de ferme pédagogique au sein d'une institutionnelle qu'un SRJ ?</t>
  </si>
  <si>
    <t>Comment l'éducateur spécialisé peut-il favoriser l'autodétermination chez la personne adulte ayant un handicap mental modéré à sèvre vivant en institution ?</t>
  </si>
  <si>
    <t>L'atelier peinture : un espace éducatif pour répondre aux besoins de résidents adultes polyhandicapés</t>
  </si>
  <si>
    <t>Accompagner une personne cérébrolésée en service résidentiel pour adultes : "chouette !"</t>
  </si>
  <si>
    <t>LIENARD</t>
  </si>
  <si>
    <t xml:space="preserve">Nicolas </t>
  </si>
  <si>
    <t>CORDIER</t>
  </si>
  <si>
    <t xml:space="preserve">Vincent </t>
  </si>
  <si>
    <t>SEVERINO</t>
  </si>
  <si>
    <t xml:space="preserve">Lucas </t>
  </si>
  <si>
    <t xml:space="preserve"> DE METS</t>
  </si>
  <si>
    <t>WILLAERT</t>
  </si>
  <si>
    <t xml:space="preserve">Thomas </t>
  </si>
  <si>
    <t>PALMINTERI</t>
  </si>
  <si>
    <t xml:space="preserve">Jennifer </t>
  </si>
  <si>
    <t xml:space="preserve"> MARIT</t>
  </si>
  <si>
    <t>VAUSE</t>
  </si>
  <si>
    <t xml:space="preserve">Sébastien </t>
  </si>
  <si>
    <t>2015-2016</t>
  </si>
  <si>
    <t>A1581</t>
  </si>
  <si>
    <t>A1582</t>
  </si>
  <si>
    <t>A1583</t>
  </si>
  <si>
    <t>A1584</t>
  </si>
  <si>
    <t>A1585</t>
  </si>
  <si>
    <t>A1586</t>
  </si>
  <si>
    <t>A1587</t>
  </si>
  <si>
    <t>A1588</t>
  </si>
  <si>
    <t>Quel accompagnement du désir d'enfant et de la parentalité pour les personnes porteuses de handicap mental léger ?</t>
  </si>
  <si>
    <t>Comment accompagner les personnes âgées dans l'utilisation des technologie de l'éinformation et de la communication (TIC) pour lutter conetre l'exclusion sociale ?</t>
  </si>
  <si>
    <t>Comment l'éducateur spécialisé peut-il favoriser l'autodétermination chez la personne adulte ayant un handicap mental modéré à sévère vivant en institution ?</t>
  </si>
  <si>
    <t>A1591</t>
  </si>
  <si>
    <t>En tant q'u'éducateur spécialisé, comment soutenir au mieux la parentalité, afin d'éviter le placement de l'enfant ?</t>
  </si>
  <si>
    <t>A1594</t>
  </si>
  <si>
    <t>La ponctuation, l'apaisement et le lien</t>
  </si>
  <si>
    <t>A1595</t>
  </si>
  <si>
    <t>Comment l'éducateur peut-il au quotidien faire coexister (pré)psychose et troubles du comportement au sein d'une même structure d'accueil ?</t>
  </si>
  <si>
    <t>A1596</t>
  </si>
  <si>
    <t>Quel(s) type(s) d'accompagnement(s) un éducateur spécialisé peut-il proposer à des femmes issues de l'immigration marocaine dans leur processus d'émancipation ?</t>
  </si>
  <si>
    <t>A1597</t>
  </si>
  <si>
    <t>L'éducateur face aux difficultés de communication rencontrées chez les personnes atteintes de troubles autistiques sévères en institution : quelsques clés pour mieux les comprendre</t>
  </si>
  <si>
    <t>A1598</t>
  </si>
  <si>
    <t>Comment l'accopagnement éducatif du parcours individué, alternative à la communauté, peut-il s'adapter au public en mutation ?</t>
  </si>
  <si>
    <t>A1599</t>
  </si>
  <si>
    <t>En tant qu'éducateur, comment introduire la notion du libre-choix dans l'accompagnement d'une personne IMC vivant en institution ?</t>
  </si>
  <si>
    <t>A1600</t>
  </si>
  <si>
    <t>Dans ses interventions, comment l'éducateur spécialisé peut-il accompagner  de manière spécifique et adéquate les personnes porteuses autismes ?</t>
  </si>
  <si>
    <t>A1601</t>
  </si>
  <si>
    <t>Quelle identité professionnelle pour l'éducateur spécialisé travaillant en internat ?</t>
  </si>
  <si>
    <t>A1602</t>
  </si>
  <si>
    <t>Quel accompagnement adapté et respectueux peut apporter un éducateur spécialisé à la personne vieillissante, porteuse d'un handicap mental, au sein d'un service résidentiel pour adultes ?</t>
  </si>
  <si>
    <t>A1605</t>
  </si>
  <si>
    <t>En tant qu'éducateur spécialisé, comment acccompagner sur le long terme, les enfants souffrant de troubles de l'attachement ?</t>
  </si>
  <si>
    <t>A1607</t>
  </si>
  <si>
    <t>Comment s'adapte l'éducateur spécialisé dans l'accompagnement des personnes atteintes de déficiences mentales légères, moyennes à lourdes à travers les activités jardinage ?</t>
  </si>
  <si>
    <t>A1610</t>
  </si>
  <si>
    <t>Comment l'éducateur spécialisé peut-il viser le "vieillissement harmonieux" auprès de la personne âgée, isolée, fragilisée, souffrant de solitude ?</t>
  </si>
  <si>
    <t>A1612</t>
  </si>
  <si>
    <t>Comment l'éducateur spécialisé peut-il soutenir des mères dans leur parentalité</t>
  </si>
  <si>
    <t>A1613</t>
  </si>
  <si>
    <t>Quelle place accorder au "doudou" chez les enfants de 0 à 6 ans vivant en institution ?</t>
  </si>
  <si>
    <t>A1616</t>
  </si>
  <si>
    <t>L'empowerment dans les interventions éducatives visant la lutte contre le sans-abrisme et la précarité par la promotion du droit au logement et la solidarité.  Quelles applications au quotidien pour l'éducateur ?</t>
  </si>
  <si>
    <t>A1619</t>
  </si>
  <si>
    <t>Comment l'éducateur spécialisé peut-il éviter l'intrusion dans sa pratique quotidienne ?</t>
  </si>
  <si>
    <t>A1621</t>
  </si>
  <si>
    <t>L'enfer est pavé de bonnes intentions.  Comment éviter d'être maltraitant lorsque l'on est persuadé de bien agir ?</t>
  </si>
  <si>
    <t>A1624</t>
  </si>
  <si>
    <t>La reliance en milieu scolarie.  Pistes de réflexion</t>
  </si>
  <si>
    <t>A1626</t>
  </si>
  <si>
    <t>A1628</t>
  </si>
  <si>
    <t>Quels accompagnements adaptés l'éducateur spécialisé peut-il proposer aux adolescents d'une société en pleine mutation ?</t>
  </si>
  <si>
    <t>A1632</t>
  </si>
  <si>
    <t>Comment les ateliers mini-foot chez les jeunes issus des quartiers populaires bruxellois répondent-ils aux enjeux éducatifs ?</t>
  </si>
  <si>
    <t>A1634</t>
  </si>
  <si>
    <t>A1637</t>
  </si>
  <si>
    <t xml:space="preserve">MARIT </t>
  </si>
  <si>
    <t>A1639</t>
  </si>
  <si>
    <t>Jennifer</t>
  </si>
  <si>
    <t>A1641</t>
  </si>
  <si>
    <t>A1643</t>
  </si>
  <si>
    <t>A1644</t>
  </si>
  <si>
    <t>Quels sont les atouts, les limites d'un projet de ferme pédagogique au sein d'une institution telle qu'un SRJ ?</t>
  </si>
  <si>
    <t>A1645</t>
  </si>
  <si>
    <t>Comment investir son rôle d'éducateur spécialisé, au sein d'une maison de repos et de soins, auprès de personnes âgées touchées de démences?</t>
  </si>
  <si>
    <t>DE LANDSHEER</t>
  </si>
  <si>
    <t>Amandine</t>
  </si>
  <si>
    <t>A1646</t>
  </si>
  <si>
    <t>Comment maintenir la "juste distance" relationnelle dans le travail socio-éducatif avec des personnes audltes IMC en centre d'hébergement?</t>
  </si>
  <si>
    <t>DESSY</t>
  </si>
  <si>
    <t>Jamila</t>
  </si>
  <si>
    <t>A1647</t>
  </si>
  <si>
    <t>Comment l'éducatrice spécialisée peut-elle faire reconnaitre l'importance du travail avec les familles au sein de sa hiérarchie et ainsi l'inclure dans son mandat?</t>
  </si>
  <si>
    <t>EL MAHYAOUI</t>
  </si>
  <si>
    <t>Khadija</t>
  </si>
  <si>
    <t>A1648</t>
  </si>
  <si>
    <t>Accompagnement d'une personne psychotique au centre de jour, le Pré-texte. Rencontre singulière avec Laura</t>
  </si>
  <si>
    <t>LENAERTS</t>
  </si>
  <si>
    <t>A1649</t>
  </si>
  <si>
    <t>Comment l'éducateur spécialisé peut-il accueillir et accompagner la demande de l'adulte de structure psychotique? Mon parcours au sein de l'initiative d'Habitations Protégées Messidor</t>
  </si>
  <si>
    <t>YARANDA</t>
  </si>
  <si>
    <t>A1651</t>
  </si>
  <si>
    <t>Enjeux et possibilités ouvertes par la perspective du travail en tant qu'éducatrice indépendante</t>
  </si>
  <si>
    <t>A1652</t>
  </si>
  <si>
    <t>Comment l'éducateur spécialisé peut-il intervenir auprès des jeunes avec autisme et de leurs comportements stéréotypés ?</t>
  </si>
  <si>
    <t>A1653</t>
  </si>
  <si>
    <t>l'Etape : entre précarité et projet, comment l'éducateur spécialisé accompagne des MENA en posant des actions portées de sens ?</t>
  </si>
  <si>
    <t>A1654</t>
  </si>
  <si>
    <t>Comment, en tant qu'éducatrice spécialisée, puis-je travailler l'accueil des MENA dans l'institution ?</t>
  </si>
  <si>
    <t>A1655</t>
  </si>
  <si>
    <t>Quels sont la place et le rôle de l'éducateur spécialisé en maison de repos et de soins afin d'accompagner au mieux un public vieillissant présentant une démence ?</t>
  </si>
  <si>
    <t>A1656</t>
  </si>
  <si>
    <t>Photographie et autisme, usage de la photographie dans un centre de jour pour des enfants autistes</t>
  </si>
  <si>
    <t>A1657</t>
  </si>
  <si>
    <t>La Cellule Mobile d'Intervention comme nouveau dispositif pour compléter l'offfre de soin.  La question "double diagnostic" et des troubles du comportement.  Les cas de Max et Joséphine"</t>
  </si>
  <si>
    <t>A1658</t>
  </si>
  <si>
    <t>Comment l'éducateur peut-il améliorer la qualité de l'accompagnement dans le but de répondre aux besoins d'adolescents en errance dans le cadre de la permanence 24h:24 d'un service d'aide en milieu ouvert ?</t>
  </si>
  <si>
    <t>A1659</t>
  </si>
  <si>
    <t>Comment en tant qu'éducateur spécialisé peut-on favoriser l'autodétermination des personnes déficientes intellectuelles en institution ?</t>
  </si>
  <si>
    <t>A1660</t>
  </si>
  <si>
    <t>Mots de ventres</t>
  </si>
  <si>
    <t>A1661</t>
  </si>
  <si>
    <t>Comment le stagiaire éducateur spécialisé peut-il se professionnaliser à travers le questionnement de son travail en équipe ?</t>
  </si>
  <si>
    <t>A1662</t>
  </si>
  <si>
    <t>Adolescence et placement contraint : quelle est la place de l'éducatuer dans le travail familial ?</t>
  </si>
  <si>
    <t>A1663</t>
  </si>
  <si>
    <t>DE WISPELAERE</t>
  </si>
  <si>
    <t>A1664</t>
  </si>
  <si>
    <t>Comment l'éducateur peut-il favoriser la construction de la relation éducative avec un adolescent accompagné et sa famille ?</t>
  </si>
  <si>
    <t>A1665</t>
  </si>
  <si>
    <t>Quel est l'impact de mon identité sur ma relation éducative avec les jeunes ?</t>
  </si>
  <si>
    <t>A1666</t>
  </si>
  <si>
    <t>En quoi la musique peut-elle aider les jeunes présentant des troubles du comportement à un mieux-être ?</t>
  </si>
  <si>
    <t>A1667</t>
  </si>
  <si>
    <t>Comment l'éducateur en AMO peut tenter de faire émerger l'intelligence émotionnelle des acteurs du monde scolaire pour faire diminuer les violences visibles et invisibles ?</t>
  </si>
  <si>
    <t>A1668</t>
  </si>
  <si>
    <t>Au sein d'une école fondamentale, je m'interroge sur les objectifs d'un projet d'inclusion, son application et les dérives d'exclusion possibles</t>
  </si>
  <si>
    <t>A1670</t>
  </si>
  <si>
    <t>Quel accompagnement l'éducatuer peut-il mettre en place aurpès de personnes adultes atteintes du trouble du spectre autistique en centre de jour ?</t>
  </si>
  <si>
    <t>A1671</t>
  </si>
  <si>
    <t>Comment l'éducateur spécialisé peut-il aider les enfants à concilier leur culture et celle(s) de leurs pairs dans l'espace scolaire ?</t>
  </si>
  <si>
    <t>A1672</t>
  </si>
  <si>
    <t>Quelles sont les apporches permettant de favoriser l'autonomie d'une personne rpésentatn un trouble du spectre autistique ?</t>
  </si>
  <si>
    <t>A1673</t>
  </si>
  <si>
    <t>Dans un service de réhabilitation, quel accompagnement spécifique peut apporter l'éducateur spécialisé à des personnes atteintes de schizophrénie ?</t>
  </si>
  <si>
    <t>A1674</t>
  </si>
  <si>
    <t>Comment l'éducatuer peut-il percevoir la sanction comme une mesure positive d'encouragement, d'aide et de construction pour un individu dans son intégration sociale ?</t>
  </si>
  <si>
    <t>A1675</t>
  </si>
  <si>
    <t>Comment prévenir l'épuisement professionnel de l'éducateur spécialisé travaillant dans un service d'accompagnement pour personnes déficients intellectuelles ?</t>
  </si>
  <si>
    <t>RENNEBOOG</t>
  </si>
  <si>
    <t>Coralie</t>
  </si>
  <si>
    <t>A1676</t>
  </si>
  <si>
    <t>Comment l'éducateur spécialisé accompagne-t-il l'enfant polyhandicapé dans les activités de la vie journalière ?</t>
  </si>
  <si>
    <t>A1677</t>
  </si>
  <si>
    <t>Comment l'éducateur spécialisé peut-il favoriser l'inclusion du jeune en situation de handicap dans l'enseignement ordinaire au sein d'un service d'aide à l'intégration ?</t>
  </si>
  <si>
    <t>2016-2017</t>
  </si>
  <si>
    <t>Comment en tant qu'éducateur spécialiséaccompagner la personne vieillissante démente dans le respect de son identité? Favoriser le regard, la parole et le toucher pour se sentir considéré</t>
  </si>
  <si>
    <t>2017-2018</t>
  </si>
  <si>
    <t>A1678</t>
  </si>
  <si>
    <t xml:space="preserve">En quoi le projet intergénérationnel peut-il intervenir en tant que dispositif d'éducation spécialisée dans la socialisation des adolescents au sein d'une ASBL spécialisée dans l'accueil des migrants </t>
  </si>
  <si>
    <t>AMEDON</t>
  </si>
  <si>
    <t>Dovi</t>
  </si>
  <si>
    <t>A1679</t>
  </si>
  <si>
    <t>Comment, en tant qu'éducatrice scolaire, puis-je accopagner des élèves présentant des comportements dits "difficiles"</t>
  </si>
  <si>
    <t>AZAITRAOUI</t>
  </si>
  <si>
    <t>A1680</t>
  </si>
  <si>
    <t>Comment en tant qu'éducatrice au sein de la deuxième base ajuster mon accompagnement afin qu'il réponde au mieux aux besoins des bénéficiaires ?</t>
  </si>
  <si>
    <t>BACCUS</t>
  </si>
  <si>
    <t>Karol</t>
  </si>
  <si>
    <t>A1681</t>
  </si>
  <si>
    <t>Educateur spécialisé au sein d'une école de devoirs : que mettre en place en matière de prévention et d'accompagnement face au décrochage scolaire ?</t>
  </si>
  <si>
    <t>BEN ALLAL</t>
  </si>
  <si>
    <t>Hanane</t>
  </si>
  <si>
    <t>A1682</t>
  </si>
  <si>
    <t>De la multiculturalité à l'interculturalié</t>
  </si>
  <si>
    <t>BOMBAY WALA</t>
  </si>
  <si>
    <t>Samira</t>
  </si>
  <si>
    <t>A1683</t>
  </si>
  <si>
    <t>Comment l'éducateur peut-il accpagner des jeunes enfants en carence affective à gérer leurs émotions au sein d'un SAAE ?</t>
  </si>
  <si>
    <t>BROUCKER</t>
  </si>
  <si>
    <t>Aude</t>
  </si>
  <si>
    <t>A1684</t>
  </si>
  <si>
    <t>Comment un éducateur spécialisé peut-il guider les personnes en situation de handicap mental dans le développement de leur vie affective et sexuelle ?</t>
  </si>
  <si>
    <t>BROUWERS</t>
  </si>
  <si>
    <t>Cindy</t>
  </si>
  <si>
    <t>A1685</t>
  </si>
  <si>
    <t>Comment l'éducateur spécialisé peut-il accompagner de jeunes adultes psychotiques dans un cheminement vers une autonomie multiple et variée ?</t>
  </si>
  <si>
    <t>CASTERAS</t>
  </si>
  <si>
    <t>Véronique</t>
  </si>
  <si>
    <t>A1686</t>
  </si>
  <si>
    <t>Comment l'éducateur spécialisé peut-il utiliser différents outils, dont la photographie, comme moyen de sensibilisation à la citoyenneté en maison de jeunes ?</t>
  </si>
  <si>
    <t>COLINET</t>
  </si>
  <si>
    <t>Allan</t>
  </si>
  <si>
    <t>A1687</t>
  </si>
  <si>
    <t>Comment répondre aux besoins des jeunes tout en les rendant acteurs de la solution ?</t>
  </si>
  <si>
    <t>CORNIQUET</t>
  </si>
  <si>
    <t>Antoine</t>
  </si>
  <si>
    <t>A1688</t>
  </si>
  <si>
    <t>En quoi la médiation peut-elle être un outil pertinent pour l'éducateur spécialisé en milieu scolaire ?</t>
  </si>
  <si>
    <t>DANIELI</t>
  </si>
  <si>
    <t>Talissa</t>
  </si>
  <si>
    <t>A1689</t>
  </si>
  <si>
    <t>Comment l'éducateur en éducation spécialisée peut amener des MENA à remettre en question leurs croyances sur la vie en Belgique ?</t>
  </si>
  <si>
    <t>DELGUSTE</t>
  </si>
  <si>
    <t>Tiffany</t>
  </si>
  <si>
    <t>A1690</t>
  </si>
  <si>
    <t>Quelles actions éducatives pour des jeunes adultes en semi-liberté en vue de les accompagner pour leurs formations obligatoires ?</t>
  </si>
  <si>
    <t>EL BAROUZI</t>
  </si>
  <si>
    <t>Mohamed</t>
  </si>
  <si>
    <t>A1691</t>
  </si>
  <si>
    <t>Au sein d'un CPAS, comment l'éducateur spécialisé peut-il favoriser la réinsertion socioprofessionnelle des ex-détenus ?</t>
  </si>
  <si>
    <t>HALDJAOUI</t>
  </si>
  <si>
    <t>Laila</t>
  </si>
  <si>
    <t>A1692</t>
  </si>
  <si>
    <t>En enseignement spécialisé, comment l'éducatuer pourrait-il travailler valablement l'estime de soi des enfants qui subissent des maltraitances psychologiques en famille ?</t>
  </si>
  <si>
    <t>HUREMOVIC</t>
  </si>
  <si>
    <t>Selma</t>
  </si>
  <si>
    <t>A1694</t>
  </si>
  <si>
    <t>Comment l'éducateur spécialisé peut favoriser l'autodétermination d'un bénéficiaire déficient mental vivant en service de logements supervisés (SLS) ?</t>
  </si>
  <si>
    <t>JACQUET</t>
  </si>
  <si>
    <t>A1695</t>
  </si>
  <si>
    <t>Comment l'éducateur spécisalisé peut-il favoriser l'inclusion des adolescents malvoyants dans l'enseignement ordinaire ?</t>
  </si>
  <si>
    <t>JADI</t>
  </si>
  <si>
    <t>A1696</t>
  </si>
  <si>
    <t>Comment, en tant qu'éducatrice spécialisée en maison d'accueil et d'hébergement, accompagner les enfants victimes de violences conjugales ?</t>
  </si>
  <si>
    <t>KESTELOOT</t>
  </si>
  <si>
    <t>Julie</t>
  </si>
  <si>
    <t>A1697</t>
  </si>
  <si>
    <t>Comment l'éducateur spécialisé peut-il accompagner  la personne atteinte d'infirmité motrice cérébrale dans son besoin de temps induit par le processus de vieillissement ?</t>
  </si>
  <si>
    <t>MARTELLEUR</t>
  </si>
  <si>
    <t>A1698</t>
  </si>
  <si>
    <t>Comment favoriser la confiance en soi à travers un projet artistique avec un publi intergénérationnel et promouvoir la participation citoyenne ?</t>
  </si>
  <si>
    <t>MEJDOUBI</t>
  </si>
  <si>
    <t>A1699</t>
  </si>
  <si>
    <t>En quoi le jeu de coopération est un outil éduatif pertinent dans le développement de la cohésion au sein d'un groupe multiculturel d'enfants de 8 à 10 ans</t>
  </si>
  <si>
    <t>PEUZE</t>
  </si>
  <si>
    <t>Romain</t>
  </si>
  <si>
    <t>A1700</t>
  </si>
  <si>
    <t>Comment l'éducateur spécialisé en SAMIO peut-il favoriser l'individualisation du jeune dit délinquant au sein de son sytème familial ?</t>
  </si>
  <si>
    <t>ROCCHETTI</t>
  </si>
  <si>
    <t>Giancarlo</t>
  </si>
  <si>
    <t>A1701</t>
  </si>
  <si>
    <t>Comment l'éducateur peut-il permettre à une personne migrante de s'intégrer sans gommer son identité culturelle ?</t>
  </si>
  <si>
    <t>VANBELLE</t>
  </si>
  <si>
    <t>A1702</t>
  </si>
  <si>
    <t>Comment l'éducateur spécialisé peut-il développer au sein du service, une égalité de traitement équitable tout  en personnalisant l'éccompagnement de la personne porteuse d'un handicap mental ?</t>
  </si>
  <si>
    <t>VANHOVE</t>
  </si>
  <si>
    <t>A1703</t>
  </si>
  <si>
    <t>En quoi le jeu peut-il être un outil éducatif dans l'accompagnement des apprentissages scolaires au sein d'une école de devoirs avec un public d'enfants de 8 à 12 ans ?</t>
  </si>
  <si>
    <t>VERLANT</t>
  </si>
  <si>
    <t>Quentin</t>
  </si>
  <si>
    <t>A1704</t>
  </si>
  <si>
    <t>Comment l'éducateur spécialisé peut-il mettre en place et soutenir un accompagnement adapté destiné aux personnes atteintes de démence séjournant en maison de repos afin de leur assurer le bien--être ?</t>
  </si>
  <si>
    <t>VIGNIER</t>
  </si>
  <si>
    <t>A1705</t>
  </si>
  <si>
    <t>L'éducateur, tisseur de liens … quelle est la juste place de l'écucateur référent dans l'accompagnement de jeunes adolescentes en SAAE ?</t>
  </si>
  <si>
    <t>ZARULLI</t>
  </si>
  <si>
    <t>Melissa</t>
  </si>
  <si>
    <t>REUMAUX Maxime</t>
  </si>
  <si>
    <t>A travers le projet cirque-lecture, comment accompagner les jeunes colarisés en classe différenciée ?</t>
  </si>
  <si>
    <t>GIOAN Justine</t>
  </si>
  <si>
    <t>L'éducateur spécialisé, agent de changement, par sa participation à une dynamique communautaire,; auprès de sujets vieillissants usagers d'un service de santé mentale.</t>
  </si>
  <si>
    <t>MACULAN Maude</t>
  </si>
  <si>
    <t>Comment en tant qu'éducatrice spécialisée, accompagner de manière spécifique, dans un service d'hébergement, des jeunes ayant un trouble de la vue afin de facilité leur quotidien et de favoriser leur autonomie ?</t>
  </si>
  <si>
    <t>LECHKAR Sarah</t>
  </si>
  <si>
    <t>Educateur spécialisé au sein d'une maison de jeunes : en quoi les interventions éducatives basées sur les rituels de passage participent-elles au devenir adulte avec des adulescents ayant des comportements déviants voir délinquants ?</t>
  </si>
  <si>
    <t>HANCE Elodie</t>
  </si>
  <si>
    <t>Comment accompagner les personnes adultes en situation de handicap mental dans les activités artistiques en service d'accueil de jour ?  "Les ateliers de peinture"</t>
  </si>
  <si>
    <t>CAMIL Aurélie</t>
  </si>
  <si>
    <t>Dans un centre de jour accueillant des adultes à double diagnostic, en quoi le coprs de l'éducateur joue-t-il un rôle important sur la scène de la relation éducative ?</t>
  </si>
  <si>
    <t>DUBOIS Céline</t>
  </si>
  <si>
    <t>Comment l'éducateur spécialisé peut-il contribuer à l'inclusion d'enfants en situation de handicap dans une école maternelle à pédagogie active</t>
  </si>
  <si>
    <t>JANNAH Malika</t>
  </si>
  <si>
    <t>Apprentissage des adolescents primo-arrivants en milieu scolaire.  Quel est le rôle de l'éducateur spécialisé ?</t>
  </si>
  <si>
    <t>ANTOINE Chloé</t>
  </si>
  <si>
    <t>Dans le quotidien d'un centre d'hébergeemnt pour adultes en situation de handicap mental, comment envisager et construire un accompagnement qui soit émancipateur ?</t>
  </si>
  <si>
    <t xml:space="preserve">ANTOINE </t>
  </si>
  <si>
    <t xml:space="preserve">CAMIL </t>
  </si>
  <si>
    <t xml:space="preserve">DUBOIS </t>
  </si>
  <si>
    <t xml:space="preserve">GIOAN </t>
  </si>
  <si>
    <t>Justine</t>
  </si>
  <si>
    <t>HANCE</t>
  </si>
  <si>
    <t xml:space="preserve"> Elodie</t>
  </si>
  <si>
    <t xml:space="preserve">JANNAH </t>
  </si>
  <si>
    <t xml:space="preserve">LECHKAR </t>
  </si>
  <si>
    <t xml:space="preserve">MACULAN </t>
  </si>
  <si>
    <t>Maude</t>
  </si>
  <si>
    <t>REUMAUX</t>
  </si>
  <si>
    <t xml:space="preserve"> Maxime</t>
  </si>
  <si>
    <t>A1706</t>
  </si>
  <si>
    <t>A1707</t>
  </si>
  <si>
    <t>A1708</t>
  </si>
  <si>
    <t>A1709</t>
  </si>
  <si>
    <t>A1710</t>
  </si>
  <si>
    <t>A1711</t>
  </si>
  <si>
    <t>A1712</t>
  </si>
  <si>
    <t>A1713</t>
  </si>
  <si>
    <t>A1714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</si>
</sst>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d\ mmmm\ yyyy"/>
    <numFmt numFmtId="175" formatCode="0.0000000"/>
    <numFmt numFmtId="176" formatCode="0.00000000"/>
    <numFmt numFmtId="177" formatCode="0.000000"/>
    <numFmt numFmtId="178" formatCode="0.00000"/>
    <numFmt numFmtId="179" formatCode="0.0000"/>
    <numFmt numFmtId="180" formatCode="0.000"/>
    <numFmt numFmtId="181" formatCode="_-* #,##0.00\ _F_B_-;\-* #,##0.00\ _F_B_-;_-* &quot;-&quot;??\ _F_B_-;_-@_-"/>
    <numFmt numFmtId="182" formatCode="_-* #,##0\ _F_B_-;\-* #,##0\ _F_B_-;_-* &quot;-&quot;\ _F_B_-;_-@_-"/>
    <numFmt numFmtId="183" formatCode="_-* #,##0.00\ &quot;FB&quot;_-;\-* #,##0.00\ &quot;FB&quot;_-;_-* &quot;-&quot;??\ &quot;FB&quot;_-;_-@_-"/>
    <numFmt numFmtId="184" formatCode="_-* #,##0\ &quot;FB&quot;_-;\-* #,##0\ &quot;FB&quot;_-;_-* &quot;-&quot;\ &quot;FB&quot;_-;_-@_-"/>
    <numFmt numFmtId="185" formatCode="&quot;Vrai&quot;;&quot;Vrai&quot;;&quot;Faux&quot;"/>
    <numFmt numFmtId="186" formatCode="&quot;Actif&quot;;&quot;Actif&quot;;&quot;Inactif&quot;"/>
    <numFmt numFmtId="187" formatCode="[$€-2]\ #,##0.00_);[Red]\([$€-2]\ #,##0.00\)"/>
    <numFmt numFmtId="188" formatCode="[$-80C]d\ mmmm\ yyyy;@"/>
  </numFmts>
  <fonts count="54">
    <font>
      <sz val="10"/>
      <name val="Arial"/>
      <family val="0"/>
    </font>
    <font>
      <sz val="11"/>
      <name val="Tahoma"/>
      <family val="2"/>
    </font>
    <font>
      <b/>
      <sz val="11"/>
      <name val="Tahoma"/>
      <family val="2"/>
    </font>
    <font>
      <sz val="11"/>
      <name val="Arial"/>
      <family val="2"/>
    </font>
    <font>
      <i/>
      <sz val="11"/>
      <name val="Tahoma"/>
      <family val="2"/>
    </font>
    <font>
      <b/>
      <sz val="12"/>
      <name val="Tahoma"/>
      <family val="2"/>
    </font>
    <font>
      <sz val="10"/>
      <name val="Tahoma"/>
      <family val="2"/>
    </font>
    <font>
      <sz val="12"/>
      <name val="Tahoma"/>
      <family val="2"/>
    </font>
    <font>
      <b/>
      <sz val="12"/>
      <name val="Arial"/>
      <family val="2"/>
    </font>
    <font>
      <b/>
      <sz val="11"/>
      <name val="Arial"/>
      <family val="2"/>
    </font>
    <font>
      <b/>
      <i/>
      <sz val="11"/>
      <name val="Arial"/>
      <family val="2"/>
    </font>
    <font>
      <sz val="12"/>
      <name val="CG Times"/>
      <family val="1"/>
    </font>
    <font>
      <b/>
      <sz val="12"/>
      <name val="CG Times"/>
      <family val="0"/>
    </font>
    <font>
      <b/>
      <sz val="10"/>
      <name val="Arial"/>
      <family val="2"/>
    </font>
    <font>
      <sz val="8"/>
      <name val="Cambria"/>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8"/>
      <name val="Cambria"/>
      <family val="1"/>
    </font>
    <font>
      <sz val="8"/>
      <name val="Tahoma"/>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mbria"/>
      <family val="1"/>
    </font>
    <font>
      <sz val="11"/>
      <color rgb="FF000000"/>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medium"/>
    </border>
    <border>
      <left>
        <color indexed="63"/>
      </left>
      <right style="double"/>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33">
    <xf numFmtId="0" fontId="0" fillId="0" borderId="0" xfId="0" applyAlignment="1">
      <alignment/>
    </xf>
    <xf numFmtId="0" fontId="1" fillId="0" borderId="0" xfId="0" applyFont="1" applyAlignment="1" applyProtection="1">
      <alignment wrapText="1"/>
      <protection locked="0"/>
    </xf>
    <xf numFmtId="0" fontId="1" fillId="0" borderId="10" xfId="0" applyFont="1" applyBorder="1" applyAlignment="1" applyProtection="1">
      <alignment wrapText="1"/>
      <protection locked="0"/>
    </xf>
    <xf numFmtId="1" fontId="2" fillId="33" borderId="10" xfId="0" applyNumberFormat="1"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3" borderId="10" xfId="0" applyFont="1" applyFill="1" applyBorder="1" applyAlignment="1">
      <alignment wrapText="1"/>
    </xf>
    <xf numFmtId="0" fontId="1" fillId="0" borderId="10" xfId="0" applyFont="1" applyBorder="1" applyAlignment="1">
      <alignment wrapText="1"/>
    </xf>
    <xf numFmtId="1" fontId="1" fillId="0" borderId="10" xfId="0" applyNumberFormat="1" applyFont="1" applyBorder="1" applyAlignment="1">
      <alignment wrapText="1"/>
    </xf>
    <xf numFmtId="0" fontId="3" fillId="0" borderId="0" xfId="0" applyFont="1" applyAlignment="1">
      <alignment wrapText="1"/>
    </xf>
    <xf numFmtId="0" fontId="1" fillId="0" borderId="10" xfId="0" applyFont="1" applyBorder="1" applyAlignment="1">
      <alignment horizontal="left" wrapText="1"/>
    </xf>
    <xf numFmtId="2" fontId="1" fillId="0" borderId="10" xfId="0" applyNumberFormat="1" applyFont="1" applyBorder="1" applyAlignment="1">
      <alignment wrapText="1"/>
    </xf>
    <xf numFmtId="0" fontId="1" fillId="0" borderId="10" xfId="0" applyFont="1" applyFill="1" applyBorder="1" applyAlignment="1">
      <alignment wrapText="1"/>
    </xf>
    <xf numFmtId="0" fontId="1" fillId="0" borderId="10" xfId="0" applyFont="1" applyBorder="1" applyAlignment="1">
      <alignment/>
    </xf>
    <xf numFmtId="0" fontId="3" fillId="0" borderId="0" xfId="0" applyFont="1" applyFill="1" applyAlignment="1">
      <alignment wrapText="1"/>
    </xf>
    <xf numFmtId="1" fontId="1" fillId="0" borderId="10" xfId="0" applyNumberFormat="1" applyFont="1" applyBorder="1" applyAlignment="1">
      <alignment/>
    </xf>
    <xf numFmtId="0" fontId="2" fillId="33" borderId="11" xfId="0" applyFont="1" applyFill="1" applyBorder="1" applyAlignment="1" applyProtection="1">
      <alignment wrapText="1"/>
      <protection locked="0"/>
    </xf>
    <xf numFmtId="0" fontId="1" fillId="0" borderId="11" xfId="0" applyFont="1" applyBorder="1" applyAlignment="1">
      <alignment horizontal="center" wrapText="1"/>
    </xf>
    <xf numFmtId="0" fontId="1" fillId="0" borderId="12" xfId="0" applyFont="1" applyBorder="1" applyAlignment="1">
      <alignment wrapText="1"/>
    </xf>
    <xf numFmtId="0" fontId="5" fillId="33" borderId="10" xfId="0" applyFont="1" applyFill="1" applyBorder="1" applyAlignment="1">
      <alignment vertical="center"/>
    </xf>
    <xf numFmtId="0" fontId="5" fillId="33" borderId="10" xfId="0" applyFont="1" applyFill="1" applyBorder="1" applyAlignment="1">
      <alignment vertical="center" wrapText="1"/>
    </xf>
    <xf numFmtId="0" fontId="5" fillId="33" borderId="10" xfId="0" applyFont="1" applyFill="1" applyBorder="1" applyAlignment="1">
      <alignment wrapText="1"/>
    </xf>
    <xf numFmtId="0" fontId="6" fillId="0" borderId="10" xfId="0" applyFont="1" applyFill="1" applyBorder="1" applyAlignment="1">
      <alignment/>
    </xf>
    <xf numFmtId="0" fontId="6" fillId="0" borderId="10" xfId="0" applyFont="1" applyFill="1" applyBorder="1" applyAlignment="1">
      <alignment wrapText="1"/>
    </xf>
    <xf numFmtId="0" fontId="6" fillId="0" borderId="10" xfId="0" applyFont="1" applyBorder="1" applyAlignment="1">
      <alignment/>
    </xf>
    <xf numFmtId="0" fontId="6" fillId="0" borderId="10" xfId="0" applyFont="1" applyBorder="1" applyAlignment="1">
      <alignment wrapText="1"/>
    </xf>
    <xf numFmtId="0" fontId="6" fillId="0" borderId="10" xfId="0" applyFont="1" applyBorder="1" applyAlignment="1">
      <alignment horizontal="left" wrapText="1"/>
    </xf>
    <xf numFmtId="0" fontId="2" fillId="33" borderId="10" xfId="0" applyFont="1" applyFill="1" applyBorder="1" applyAlignment="1">
      <alignment vertical="center" wrapText="1"/>
    </xf>
    <xf numFmtId="0" fontId="3" fillId="0" borderId="0" xfId="0" applyFont="1" applyAlignment="1">
      <alignment/>
    </xf>
    <xf numFmtId="0" fontId="1" fillId="34" borderId="10" xfId="0" applyFont="1" applyFill="1" applyBorder="1" applyAlignment="1" applyProtection="1">
      <alignment/>
      <protection locked="0"/>
    </xf>
    <xf numFmtId="0" fontId="1" fillId="34" borderId="10" xfId="0" applyFont="1" applyFill="1" applyBorder="1" applyAlignment="1" applyProtection="1">
      <alignment wrapText="1"/>
      <protection locked="0"/>
    </xf>
    <xf numFmtId="0" fontId="2" fillId="33" borderId="11" xfId="0" applyFont="1" applyFill="1" applyBorder="1" applyAlignment="1">
      <alignment wrapText="1"/>
    </xf>
    <xf numFmtId="0" fontId="7" fillId="0" borderId="10" xfId="0" applyFont="1" applyBorder="1" applyAlignment="1">
      <alignment wrapText="1"/>
    </xf>
    <xf numFmtId="2" fontId="1" fillId="0" borderId="10" xfId="0" applyNumberFormat="1" applyFont="1" applyBorder="1" applyAlignment="1">
      <alignment/>
    </xf>
    <xf numFmtId="0" fontId="0" fillId="0" borderId="10" xfId="0" applyBorder="1" applyAlignment="1">
      <alignment/>
    </xf>
    <xf numFmtId="0" fontId="3" fillId="0" borderId="10" xfId="0" applyFont="1" applyBorder="1" applyAlignment="1">
      <alignment/>
    </xf>
    <xf numFmtId="0" fontId="3" fillId="0" borderId="13" xfId="0" applyFont="1" applyBorder="1" applyAlignment="1">
      <alignment wrapText="1"/>
    </xf>
    <xf numFmtId="0" fontId="3" fillId="0" borderId="10" xfId="0" applyFont="1" applyBorder="1" applyAlignment="1">
      <alignment/>
    </xf>
    <xf numFmtId="0" fontId="0" fillId="0" borderId="10" xfId="0" applyNumberFormat="1" applyBorder="1" applyAlignment="1">
      <alignment wrapText="1"/>
    </xf>
    <xf numFmtId="0" fontId="0" fillId="0" borderId="11" xfId="0" applyNumberFormat="1" applyBorder="1" applyAlignment="1">
      <alignment wrapText="1"/>
    </xf>
    <xf numFmtId="0" fontId="11" fillId="0" borderId="10" xfId="0" applyFont="1" applyBorder="1" applyAlignment="1">
      <alignment/>
    </xf>
    <xf numFmtId="0" fontId="3" fillId="33" borderId="0" xfId="0" applyFont="1" applyFill="1" applyAlignment="1">
      <alignment vertical="center" wrapText="1"/>
    </xf>
    <xf numFmtId="0" fontId="10" fillId="33" borderId="10" xfId="0" applyFont="1" applyFill="1" applyBorder="1" applyAlignment="1">
      <alignment vertical="center" wrapText="1"/>
    </xf>
    <xf numFmtId="0" fontId="3" fillId="0" borderId="10" xfId="0" applyFont="1" applyBorder="1" applyAlignment="1">
      <alignment wrapText="1"/>
    </xf>
    <xf numFmtId="0" fontId="0" fillId="0" borderId="10" xfId="0" applyBorder="1" applyAlignment="1">
      <alignment wrapText="1"/>
    </xf>
    <xf numFmtId="0" fontId="0" fillId="0" borderId="10" xfId="0" applyFont="1" applyBorder="1" applyAlignment="1">
      <alignment/>
    </xf>
    <xf numFmtId="0" fontId="1" fillId="0" borderId="10" xfId="0" applyFont="1" applyFill="1" applyBorder="1" applyAlignment="1">
      <alignment vertical="center" wrapText="1"/>
    </xf>
    <xf numFmtId="0" fontId="1" fillId="35" borderId="10" xfId="0" applyFont="1" applyFill="1" applyBorder="1" applyAlignment="1">
      <alignment vertical="center" wrapText="1"/>
    </xf>
    <xf numFmtId="0" fontId="1" fillId="35" borderId="10" xfId="0" applyFont="1" applyFill="1" applyBorder="1" applyAlignment="1">
      <alignment/>
    </xf>
    <xf numFmtId="0" fontId="1" fillId="35" borderId="14" xfId="0" applyFont="1" applyFill="1" applyBorder="1" applyAlignment="1">
      <alignment vertical="center" wrapText="1"/>
    </xf>
    <xf numFmtId="0" fontId="1" fillId="35" borderId="14" xfId="0" applyFont="1" applyFill="1" applyBorder="1" applyAlignment="1">
      <alignment/>
    </xf>
    <xf numFmtId="0" fontId="1" fillId="0" borderId="10" xfId="0" applyFont="1" applyBorder="1" applyAlignment="1">
      <alignment vertical="top" wrapText="1"/>
    </xf>
    <xf numFmtId="188" fontId="0" fillId="0" borderId="10" xfId="0" applyNumberFormat="1" applyBorder="1" applyAlignment="1">
      <alignment horizontal="left"/>
    </xf>
    <xf numFmtId="0" fontId="0" fillId="0" borderId="10" xfId="0" applyBorder="1" applyAlignment="1">
      <alignment vertical="center"/>
    </xf>
    <xf numFmtId="0" fontId="1" fillId="36" borderId="12" xfId="0" applyFont="1" applyFill="1" applyBorder="1" applyAlignment="1">
      <alignment vertical="center" wrapText="1"/>
    </xf>
    <xf numFmtId="0" fontId="1" fillId="36" borderId="10" xfId="0" applyFont="1" applyFill="1" applyBorder="1" applyAlignment="1">
      <alignment vertical="center" wrapText="1"/>
    </xf>
    <xf numFmtId="0" fontId="6" fillId="0" borderId="10" xfId="0" applyFont="1" applyBorder="1" applyAlignment="1">
      <alignment horizontal="left" vertical="center" wrapText="1"/>
    </xf>
    <xf numFmtId="0" fontId="3" fillId="0" borderId="10" xfId="0" applyFont="1" applyBorder="1" applyAlignment="1">
      <alignment wrapText="1"/>
    </xf>
    <xf numFmtId="0" fontId="1" fillId="0" borderId="10" xfId="0" applyFont="1" applyBorder="1" applyAlignment="1">
      <alignment horizontal="left" vertical="center" wrapText="1"/>
    </xf>
    <xf numFmtId="0" fontId="3" fillId="0" borderId="10" xfId="0" applyFont="1" applyBorder="1" applyAlignment="1">
      <alignment vertical="center"/>
    </xf>
    <xf numFmtId="0" fontId="3" fillId="36" borderId="0" xfId="0" applyFont="1" applyFill="1" applyAlignment="1">
      <alignment wrapText="1"/>
    </xf>
    <xf numFmtId="0" fontId="6" fillId="0" borderId="10" xfId="0" applyFont="1" applyBorder="1" applyAlignment="1">
      <alignment vertical="top" wrapText="1"/>
    </xf>
    <xf numFmtId="0" fontId="0" fillId="0" borderId="10" xfId="0" applyFont="1" applyBorder="1" applyAlignment="1">
      <alignment wrapText="1"/>
    </xf>
    <xf numFmtId="188" fontId="0" fillId="0" borderId="10" xfId="0" applyNumberFormat="1" applyFont="1" applyBorder="1" applyAlignment="1">
      <alignment horizontal="left" wrapText="1"/>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3" xfId="0" applyFont="1" applyBorder="1" applyAlignment="1">
      <alignment wrapText="1"/>
    </xf>
    <xf numFmtId="0" fontId="0" fillId="0" borderId="13" xfId="0" applyBorder="1" applyAlignment="1">
      <alignment wrapText="1"/>
    </xf>
    <xf numFmtId="14" fontId="0" fillId="0" borderId="10" xfId="0" applyNumberFormat="1" applyFont="1" applyBorder="1" applyAlignment="1">
      <alignment wrapText="1"/>
    </xf>
    <xf numFmtId="0" fontId="51" fillId="0" borderId="10" xfId="0" applyFont="1" applyBorder="1" applyAlignment="1">
      <alignment vertical="center" wrapText="1"/>
    </xf>
    <xf numFmtId="0" fontId="14" fillId="0" borderId="10" xfId="0" applyFont="1" applyBorder="1" applyAlignment="1">
      <alignment vertical="center" wrapText="1"/>
    </xf>
    <xf numFmtId="0" fontId="0" fillId="0" borderId="10" xfId="0" applyFont="1" applyFill="1" applyBorder="1" applyAlignment="1">
      <alignment/>
    </xf>
    <xf numFmtId="0" fontId="6" fillId="0" borderId="13" xfId="0" applyFont="1" applyBorder="1" applyAlignment="1">
      <alignment horizontal="left" vertical="center" wrapText="1"/>
    </xf>
    <xf numFmtId="0" fontId="1" fillId="35"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wrapText="1"/>
    </xf>
    <xf numFmtId="0" fontId="0" fillId="0" borderId="10" xfId="0" applyBorder="1" applyAlignment="1">
      <alignment horizontal="left"/>
    </xf>
    <xf numFmtId="0" fontId="0" fillId="0" borderId="10" xfId="0" applyFont="1" applyBorder="1" applyAlignment="1">
      <alignment vertical="center" wrapText="1"/>
    </xf>
    <xf numFmtId="0" fontId="0" fillId="0" borderId="10" xfId="0" applyBorder="1" applyAlignment="1">
      <alignment horizontal="left" wrapText="1"/>
    </xf>
    <xf numFmtId="0" fontId="0" fillId="0" borderId="10" xfId="0" applyFont="1" applyBorder="1" applyAlignment="1">
      <alignment horizontal="left"/>
    </xf>
    <xf numFmtId="1" fontId="1" fillId="0" borderId="12" xfId="0" applyNumberFormat="1" applyFont="1" applyBorder="1" applyAlignment="1">
      <alignment horizontal="center"/>
    </xf>
    <xf numFmtId="1" fontId="1" fillId="0" borderId="13" xfId="0" applyNumberFormat="1" applyFont="1" applyBorder="1" applyAlignment="1">
      <alignment horizontal="center"/>
    </xf>
    <xf numFmtId="0" fontId="8" fillId="33" borderId="10" xfId="0" applyFont="1" applyFill="1" applyBorder="1" applyAlignment="1">
      <alignment horizontal="center"/>
    </xf>
    <xf numFmtId="0" fontId="8" fillId="33" borderId="12" xfId="0" applyFont="1" applyFill="1" applyBorder="1" applyAlignment="1">
      <alignment horizontal="center"/>
    </xf>
    <xf numFmtId="0" fontId="8" fillId="33" borderId="18" xfId="0" applyFont="1" applyFill="1" applyBorder="1" applyAlignment="1">
      <alignment horizontal="center"/>
    </xf>
    <xf numFmtId="0" fontId="8" fillId="33" borderId="13" xfId="0" applyFont="1" applyFill="1" applyBorder="1" applyAlignment="1">
      <alignment horizontal="center"/>
    </xf>
    <xf numFmtId="0" fontId="8" fillId="33" borderId="19" xfId="0" applyFont="1" applyFill="1" applyBorder="1" applyAlignment="1">
      <alignment horizontal="center"/>
    </xf>
    <xf numFmtId="0" fontId="2" fillId="0" borderId="12" xfId="0" applyFont="1" applyFill="1" applyBorder="1" applyAlignment="1">
      <alignment horizontal="center" wrapText="1"/>
    </xf>
    <xf numFmtId="0" fontId="2" fillId="0" borderId="18" xfId="0" applyFont="1" applyFill="1" applyBorder="1" applyAlignment="1">
      <alignment horizontal="center" wrapText="1"/>
    </xf>
    <xf numFmtId="0" fontId="2" fillId="0" borderId="13" xfId="0" applyFont="1" applyFill="1" applyBorder="1" applyAlignment="1">
      <alignment horizontal="center" wrapText="1"/>
    </xf>
    <xf numFmtId="0" fontId="1" fillId="0" borderId="12" xfId="0" applyFont="1" applyBorder="1" applyAlignment="1">
      <alignment horizontal="center"/>
    </xf>
    <xf numFmtId="0" fontId="1" fillId="0" borderId="13" xfId="0" applyFont="1" applyBorder="1" applyAlignment="1">
      <alignment horizontal="center"/>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6" fillId="0" borderId="12" xfId="0" applyFont="1" applyBorder="1" applyAlignment="1">
      <alignment horizontal="center"/>
    </xf>
    <xf numFmtId="0" fontId="6" fillId="0" borderId="13" xfId="0" applyFont="1" applyBorder="1" applyAlignment="1">
      <alignment horizontal="center"/>
    </xf>
    <xf numFmtId="0" fontId="1" fillId="34" borderId="12" xfId="0" applyFont="1" applyFill="1" applyBorder="1" applyAlignment="1" applyProtection="1">
      <alignment horizontal="center"/>
      <protection locked="0"/>
    </xf>
    <xf numFmtId="0" fontId="1" fillId="34" borderId="13" xfId="0" applyFont="1" applyFill="1" applyBorder="1" applyAlignment="1" applyProtection="1">
      <alignment horizontal="center"/>
      <protection locked="0"/>
    </xf>
    <xf numFmtId="0" fontId="2" fillId="0" borderId="12" xfId="0" applyFont="1" applyBorder="1" applyAlignment="1">
      <alignment horizontal="center" wrapText="1"/>
    </xf>
    <xf numFmtId="0" fontId="2" fillId="0" borderId="18" xfId="0" applyFont="1" applyBorder="1" applyAlignment="1">
      <alignment horizontal="center" wrapText="1"/>
    </xf>
    <xf numFmtId="0" fontId="2" fillId="0" borderId="13" xfId="0" applyFont="1" applyBorder="1" applyAlignment="1">
      <alignment horizontal="center" wrapText="1"/>
    </xf>
    <xf numFmtId="0" fontId="0" fillId="0" borderId="12" xfId="0" applyFont="1" applyBorder="1" applyAlignment="1">
      <alignment horizontal="center"/>
    </xf>
    <xf numFmtId="0" fontId="0" fillId="0" borderId="1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2"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2" fillId="33" borderId="25" xfId="0" applyFont="1" applyFill="1" applyBorder="1" applyAlignment="1">
      <alignment horizontal="center"/>
    </xf>
    <xf numFmtId="0" fontId="12" fillId="33" borderId="26" xfId="0" applyFont="1" applyFill="1"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wrapText="1"/>
    </xf>
    <xf numFmtId="0" fontId="9" fillId="33" borderId="18" xfId="0" applyFont="1" applyFill="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2" fillId="0" borderId="27" xfId="0" applyFont="1" applyBorder="1" applyAlignment="1">
      <alignment vertical="center" wrapText="1"/>
    </xf>
    <xf numFmtId="0" fontId="52" fillId="0" borderId="27" xfId="0" applyFont="1" applyBorder="1" applyAlignment="1">
      <alignment vertical="center" wrapText="1"/>
    </xf>
    <xf numFmtId="0" fontId="32" fillId="0" borderId="28" xfId="0" applyFont="1" applyBorder="1" applyAlignment="1">
      <alignment vertical="center" wrapText="1"/>
    </xf>
    <xf numFmtId="0" fontId="52" fillId="0" borderId="28" xfId="0" applyFont="1" applyBorder="1" applyAlignment="1">
      <alignment vertical="center" wrapText="1"/>
    </xf>
    <xf numFmtId="0" fontId="0" fillId="36" borderId="10" xfId="0" applyFont="1" applyFill="1" applyBorder="1" applyAlignment="1">
      <alignment/>
    </xf>
    <xf numFmtId="0" fontId="1" fillId="35" borderId="14" xfId="0" applyFont="1" applyFill="1" applyBorder="1" applyAlignment="1">
      <alignment horizontal="left" vertical="center" wrapText="1"/>
    </xf>
    <xf numFmtId="0" fontId="0" fillId="0" borderId="11" xfId="0" applyBorder="1" applyAlignment="1">
      <alignment/>
    </xf>
    <xf numFmtId="0" fontId="0" fillId="0" borderId="11" xfId="0" applyFont="1" applyBorder="1" applyAlignment="1">
      <alignment horizontal="left" wrapText="1"/>
    </xf>
    <xf numFmtId="0" fontId="53" fillId="0" borderId="10" xfId="0" applyFont="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73"/>
  <sheetViews>
    <sheetView tabSelected="1" zoomScale="77" zoomScaleNormal="77" zoomScaleSheetLayoutView="75" zoomScalePageLayoutView="0" workbookViewId="0" topLeftCell="A16">
      <selection activeCell="A30" sqref="A30:D38"/>
    </sheetView>
  </sheetViews>
  <sheetFormatPr defaultColWidth="11.421875" defaultRowHeight="12.75"/>
  <cols>
    <col min="1" max="1" width="9.421875" style="8" customWidth="1"/>
    <col min="2" max="2" width="71.00390625" style="1" customWidth="1"/>
    <col min="3" max="3" width="22.421875" style="1" customWidth="1"/>
    <col min="4" max="4" width="13.8515625" style="1" customWidth="1"/>
    <col min="5" max="16384" width="11.421875" style="8" customWidth="1"/>
  </cols>
  <sheetData>
    <row r="1" spans="1:4" ht="15.75">
      <c r="A1" s="87" t="s">
        <v>1213</v>
      </c>
      <c r="B1" s="87"/>
      <c r="C1" s="87"/>
      <c r="D1" s="87"/>
    </row>
    <row r="2" spans="1:4" ht="14.25">
      <c r="A2" s="129" t="s">
        <v>496</v>
      </c>
      <c r="B2" s="48" t="s">
        <v>356</v>
      </c>
      <c r="C2" s="49" t="s">
        <v>746</v>
      </c>
      <c r="D2" s="49" t="s">
        <v>1</v>
      </c>
    </row>
    <row r="3" spans="1:4" ht="38.25">
      <c r="A3" s="130" t="s">
        <v>1214</v>
      </c>
      <c r="B3" s="131" t="s">
        <v>1215</v>
      </c>
      <c r="C3" s="130" t="s">
        <v>1216</v>
      </c>
      <c r="D3" s="130" t="s">
        <v>1217</v>
      </c>
    </row>
    <row r="4" spans="1:4" ht="25.5">
      <c r="A4" s="33" t="s">
        <v>1218</v>
      </c>
      <c r="B4" s="61" t="s">
        <v>1219</v>
      </c>
      <c r="C4" s="33" t="s">
        <v>1220</v>
      </c>
      <c r="D4" s="33" t="s">
        <v>1146</v>
      </c>
    </row>
    <row r="5" spans="1:4" ht="25.5">
      <c r="A5" s="33" t="s">
        <v>1221</v>
      </c>
      <c r="B5" s="82" t="s">
        <v>1222</v>
      </c>
      <c r="C5" s="33" t="s">
        <v>1223</v>
      </c>
      <c r="D5" s="33" t="s">
        <v>1224</v>
      </c>
    </row>
    <row r="6" spans="1:4" ht="25.5">
      <c r="A6" s="33" t="s">
        <v>1225</v>
      </c>
      <c r="B6" s="80" t="s">
        <v>1226</v>
      </c>
      <c r="C6" s="33" t="s">
        <v>1227</v>
      </c>
      <c r="D6" s="33" t="s">
        <v>1228</v>
      </c>
    </row>
    <row r="7" spans="1:4" ht="14.25">
      <c r="A7" s="33" t="s">
        <v>1229</v>
      </c>
      <c r="B7" s="82" t="s">
        <v>1230</v>
      </c>
      <c r="C7" s="33" t="s">
        <v>1231</v>
      </c>
      <c r="D7" s="33" t="s">
        <v>1232</v>
      </c>
    </row>
    <row r="8" spans="1:4" ht="25.5">
      <c r="A8" s="33" t="s">
        <v>1233</v>
      </c>
      <c r="B8" s="80" t="s">
        <v>1234</v>
      </c>
      <c r="C8" s="33" t="s">
        <v>1235</v>
      </c>
      <c r="D8" s="33" t="s">
        <v>1236</v>
      </c>
    </row>
    <row r="9" spans="1:4" ht="25.5">
      <c r="A9" s="33" t="s">
        <v>1237</v>
      </c>
      <c r="B9" s="80" t="s">
        <v>1238</v>
      </c>
      <c r="C9" s="33" t="s">
        <v>1239</v>
      </c>
      <c r="D9" s="33" t="s">
        <v>1240</v>
      </c>
    </row>
    <row r="10" spans="1:4" ht="25.5">
      <c r="A10" s="33" t="s">
        <v>1241</v>
      </c>
      <c r="B10" s="61" t="s">
        <v>1242</v>
      </c>
      <c r="C10" s="33" t="s">
        <v>1243</v>
      </c>
      <c r="D10" s="33" t="s">
        <v>1244</v>
      </c>
    </row>
    <row r="11" spans="1:4" ht="38.25">
      <c r="A11" s="33" t="s">
        <v>1245</v>
      </c>
      <c r="B11" s="82" t="s">
        <v>1246</v>
      </c>
      <c r="C11" s="33" t="s">
        <v>1247</v>
      </c>
      <c r="D11" s="33" t="s">
        <v>1248</v>
      </c>
    </row>
    <row r="12" spans="1:4" ht="25.5">
      <c r="A12" s="33" t="s">
        <v>1249</v>
      </c>
      <c r="B12" s="61" t="s">
        <v>1250</v>
      </c>
      <c r="C12" s="33" t="s">
        <v>1251</v>
      </c>
      <c r="D12" s="33" t="s">
        <v>1252</v>
      </c>
    </row>
    <row r="13" spans="1:4" ht="25.5">
      <c r="A13" s="33" t="s">
        <v>1253</v>
      </c>
      <c r="B13" s="80" t="s">
        <v>1254</v>
      </c>
      <c r="C13" s="33" t="s">
        <v>1255</v>
      </c>
      <c r="D13" s="33" t="s">
        <v>1256</v>
      </c>
    </row>
    <row r="14" spans="1:4" ht="25.5">
      <c r="A14" s="33" t="s">
        <v>1257</v>
      </c>
      <c r="B14" s="80" t="s">
        <v>1258</v>
      </c>
      <c r="C14" s="33" t="s">
        <v>1259</v>
      </c>
      <c r="D14" s="33" t="s">
        <v>1260</v>
      </c>
    </row>
    <row r="15" spans="1:4" ht="25.5">
      <c r="A15" s="33" t="s">
        <v>1261</v>
      </c>
      <c r="B15" s="80" t="s">
        <v>1262</v>
      </c>
      <c r="C15" s="33" t="s">
        <v>1263</v>
      </c>
      <c r="D15" s="33" t="s">
        <v>1264</v>
      </c>
    </row>
    <row r="16" spans="1:4" ht="25.5">
      <c r="A16" s="33" t="s">
        <v>1265</v>
      </c>
      <c r="B16" s="80" t="s">
        <v>1266</v>
      </c>
      <c r="C16" s="33" t="s">
        <v>1267</v>
      </c>
      <c r="D16" s="33" t="s">
        <v>1268</v>
      </c>
    </row>
    <row r="17" spans="1:4" ht="38.25">
      <c r="A17" s="33" t="s">
        <v>1269</v>
      </c>
      <c r="B17" s="80" t="s">
        <v>1270</v>
      </c>
      <c r="C17" s="33" t="s">
        <v>1271</v>
      </c>
      <c r="D17" s="33" t="s">
        <v>1272</v>
      </c>
    </row>
    <row r="18" spans="1:4" ht="25.5">
      <c r="A18" s="33" t="s">
        <v>1273</v>
      </c>
      <c r="B18" s="80" t="s">
        <v>1274</v>
      </c>
      <c r="C18" s="33" t="s">
        <v>1275</v>
      </c>
      <c r="D18" s="33" t="s">
        <v>885</v>
      </c>
    </row>
    <row r="19" spans="1:4" ht="25.5">
      <c r="A19" s="33" t="s">
        <v>1276</v>
      </c>
      <c r="B19" s="80" t="s">
        <v>1277</v>
      </c>
      <c r="C19" s="33" t="s">
        <v>1278</v>
      </c>
      <c r="D19" s="33" t="s">
        <v>494</v>
      </c>
    </row>
    <row r="20" spans="1:4" ht="25.5">
      <c r="A20" s="33" t="s">
        <v>1279</v>
      </c>
      <c r="B20" s="80" t="s">
        <v>1280</v>
      </c>
      <c r="C20" s="33" t="s">
        <v>1281</v>
      </c>
      <c r="D20" s="33" t="s">
        <v>1282</v>
      </c>
    </row>
    <row r="21" spans="1:4" ht="38.25">
      <c r="A21" s="33" t="s">
        <v>1283</v>
      </c>
      <c r="B21" s="61" t="s">
        <v>1284</v>
      </c>
      <c r="C21" s="33" t="s">
        <v>1285</v>
      </c>
      <c r="D21" s="33" t="s">
        <v>989</v>
      </c>
    </row>
    <row r="22" spans="1:4" ht="25.5">
      <c r="A22" s="33" t="s">
        <v>1286</v>
      </c>
      <c r="B22" s="61" t="s">
        <v>1287</v>
      </c>
      <c r="C22" s="33" t="s">
        <v>1288</v>
      </c>
      <c r="D22" s="33" t="s">
        <v>208</v>
      </c>
    </row>
    <row r="23" spans="1:4" ht="25.5">
      <c r="A23" s="33" t="s">
        <v>1289</v>
      </c>
      <c r="B23" s="61" t="s">
        <v>1290</v>
      </c>
      <c r="C23" s="33" t="s">
        <v>1291</v>
      </c>
      <c r="D23" s="33" t="s">
        <v>1292</v>
      </c>
    </row>
    <row r="24" spans="1:4" ht="25.5">
      <c r="A24" s="33" t="s">
        <v>1293</v>
      </c>
      <c r="B24" s="61" t="s">
        <v>1294</v>
      </c>
      <c r="C24" s="33" t="s">
        <v>1295</v>
      </c>
      <c r="D24" s="33" t="s">
        <v>1296</v>
      </c>
    </row>
    <row r="25" spans="1:4" ht="25.5">
      <c r="A25" s="33" t="s">
        <v>1297</v>
      </c>
      <c r="B25" s="61" t="s">
        <v>1298</v>
      </c>
      <c r="C25" s="33" t="s">
        <v>1299</v>
      </c>
      <c r="D25" s="33" t="s">
        <v>437</v>
      </c>
    </row>
    <row r="26" spans="1:4" ht="38.25">
      <c r="A26" s="33" t="s">
        <v>1300</v>
      </c>
      <c r="B26" s="61" t="s">
        <v>1301</v>
      </c>
      <c r="C26" s="33" t="s">
        <v>1302</v>
      </c>
      <c r="D26" s="33" t="s">
        <v>67</v>
      </c>
    </row>
    <row r="27" spans="1:4" ht="38.25">
      <c r="A27" s="33" t="s">
        <v>1303</v>
      </c>
      <c r="B27" s="61" t="s">
        <v>1304</v>
      </c>
      <c r="C27" s="33" t="s">
        <v>1305</v>
      </c>
      <c r="D27" s="33" t="s">
        <v>1306</v>
      </c>
    </row>
    <row r="28" spans="1:4" ht="38.25">
      <c r="A28" s="33" t="s">
        <v>1307</v>
      </c>
      <c r="B28" s="61" t="s">
        <v>1308</v>
      </c>
      <c r="C28" s="33" t="s">
        <v>1309</v>
      </c>
      <c r="D28" s="33" t="s">
        <v>484</v>
      </c>
    </row>
    <row r="29" spans="1:4" ht="25.5">
      <c r="A29" s="33" t="s">
        <v>1310</v>
      </c>
      <c r="B29" s="61" t="s">
        <v>1311</v>
      </c>
      <c r="C29" s="33" t="s">
        <v>1312</v>
      </c>
      <c r="D29" s="33" t="s">
        <v>1313</v>
      </c>
    </row>
    <row r="30" spans="1:4" ht="38.25">
      <c r="A30" s="33" t="s">
        <v>1345</v>
      </c>
      <c r="B30" s="132" t="s">
        <v>1331</v>
      </c>
      <c r="C30" s="82" t="s">
        <v>1332</v>
      </c>
      <c r="D30" s="128" t="s">
        <v>528</v>
      </c>
    </row>
    <row r="31" spans="1:4" ht="38.25">
      <c r="A31" s="33" t="s">
        <v>1346</v>
      </c>
      <c r="B31" s="132" t="s">
        <v>1325</v>
      </c>
      <c r="C31" s="82" t="s">
        <v>1333</v>
      </c>
      <c r="D31" s="128" t="s">
        <v>56</v>
      </c>
    </row>
    <row r="32" spans="1:4" ht="25.5">
      <c r="A32" s="33" t="s">
        <v>1347</v>
      </c>
      <c r="B32" s="132" t="s">
        <v>1327</v>
      </c>
      <c r="C32" s="82" t="s">
        <v>1334</v>
      </c>
      <c r="D32" s="128" t="s">
        <v>592</v>
      </c>
    </row>
    <row r="33" spans="1:4" ht="38.25">
      <c r="A33" s="33" t="s">
        <v>1348</v>
      </c>
      <c r="B33" s="132" t="s">
        <v>1317</v>
      </c>
      <c r="C33" s="82" t="s">
        <v>1335</v>
      </c>
      <c r="D33" s="128" t="s">
        <v>1336</v>
      </c>
    </row>
    <row r="34" spans="1:4" ht="38.25">
      <c r="A34" s="33" t="s">
        <v>1349</v>
      </c>
      <c r="B34" s="132" t="s">
        <v>1323</v>
      </c>
      <c r="C34" s="82" t="s">
        <v>1337</v>
      </c>
      <c r="D34" s="128" t="s">
        <v>1338</v>
      </c>
    </row>
    <row r="35" spans="1:4" ht="25.5">
      <c r="A35" s="33" t="s">
        <v>1350</v>
      </c>
      <c r="B35" s="132" t="s">
        <v>1329</v>
      </c>
      <c r="C35" s="82" t="s">
        <v>1339</v>
      </c>
      <c r="D35" s="128" t="s">
        <v>641</v>
      </c>
    </row>
    <row r="36" spans="1:4" ht="38.25">
      <c r="A36" s="33" t="s">
        <v>1351</v>
      </c>
      <c r="B36" s="132" t="s">
        <v>1321</v>
      </c>
      <c r="C36" s="82" t="s">
        <v>1340</v>
      </c>
      <c r="D36" s="128" t="s">
        <v>437</v>
      </c>
    </row>
    <row r="37" spans="1:4" ht="38.25">
      <c r="A37" s="33" t="s">
        <v>1352</v>
      </c>
      <c r="B37" s="132" t="s">
        <v>1319</v>
      </c>
      <c r="C37" s="82" t="s">
        <v>1341</v>
      </c>
      <c r="D37" s="128" t="s">
        <v>1342</v>
      </c>
    </row>
    <row r="38" spans="1:4" ht="25.5">
      <c r="A38" s="33" t="s">
        <v>1353</v>
      </c>
      <c r="B38" s="132" t="s">
        <v>1315</v>
      </c>
      <c r="C38" s="82" t="s">
        <v>1343</v>
      </c>
      <c r="D38" s="128" t="s">
        <v>1344</v>
      </c>
    </row>
    <row r="39" spans="1:4" ht="15.75">
      <c r="A39" s="88" t="s">
        <v>1211</v>
      </c>
      <c r="B39" s="89"/>
      <c r="C39" s="89"/>
      <c r="D39" s="90"/>
    </row>
    <row r="40" spans="1:4" ht="14.25">
      <c r="A40" s="78" t="s">
        <v>496</v>
      </c>
      <c r="B40" s="46" t="s">
        <v>356</v>
      </c>
      <c r="C40" s="47" t="s">
        <v>746</v>
      </c>
      <c r="D40" s="47" t="s">
        <v>1</v>
      </c>
    </row>
    <row r="41" spans="1:4" ht="25.5">
      <c r="A41" s="79" t="s">
        <v>1157</v>
      </c>
      <c r="B41" s="61" t="s">
        <v>1158</v>
      </c>
      <c r="C41" s="33" t="str">
        <f>"BERNARD"</f>
        <v>BERNARD</v>
      </c>
      <c r="D41" s="33" t="str">
        <f>"Isabelle"</f>
        <v>Isabelle</v>
      </c>
    </row>
    <row r="42" spans="1:4" ht="25.5">
      <c r="A42" s="79" t="s">
        <v>1159</v>
      </c>
      <c r="B42" s="61" t="s">
        <v>1160</v>
      </c>
      <c r="C42" s="33" t="str">
        <f>"BOUCHEZ"</f>
        <v>BOUCHEZ</v>
      </c>
      <c r="D42" s="33" t="str">
        <f>"Sarah"</f>
        <v>Sarah</v>
      </c>
    </row>
    <row r="43" spans="1:4" ht="25.5">
      <c r="A43" s="79" t="s">
        <v>1161</v>
      </c>
      <c r="B43" s="80" t="s">
        <v>1162</v>
      </c>
      <c r="C43" s="81" t="str">
        <f>"BRICOULT"</f>
        <v>BRICOULT</v>
      </c>
      <c r="D43" s="81" t="str">
        <f>"Laurence"</f>
        <v>Laurence</v>
      </c>
    </row>
    <row r="44" spans="1:4" ht="25.5">
      <c r="A44" s="79" t="s">
        <v>1163</v>
      </c>
      <c r="B44" s="80" t="s">
        <v>1164</v>
      </c>
      <c r="C44" s="81" t="str">
        <f>"CARBONI"</f>
        <v>CARBONI</v>
      </c>
      <c r="D44" s="81" t="str">
        <f>"Alice"</f>
        <v>Alice</v>
      </c>
    </row>
    <row r="45" spans="1:4" ht="38.25">
      <c r="A45" s="79" t="s">
        <v>1165</v>
      </c>
      <c r="B45" s="80" t="s">
        <v>1166</v>
      </c>
      <c r="C45" s="81" t="str">
        <f>"CASTIAU"</f>
        <v>CASTIAU</v>
      </c>
      <c r="D45" s="81" t="str">
        <f>"Audrey"</f>
        <v>Audrey</v>
      </c>
    </row>
    <row r="46" spans="1:4" ht="25.5">
      <c r="A46" s="79" t="s">
        <v>1167</v>
      </c>
      <c r="B46" s="80" t="s">
        <v>1168</v>
      </c>
      <c r="C46" s="81" t="str">
        <f>"CISNEROS CABADA"</f>
        <v>CISNEROS CABADA</v>
      </c>
      <c r="D46" s="81" t="str">
        <f>"Luis"</f>
        <v>Luis</v>
      </c>
    </row>
    <row r="47" spans="1:4" ht="38.25">
      <c r="A47" s="79" t="s">
        <v>1169</v>
      </c>
      <c r="B47" s="82" t="s">
        <v>1170</v>
      </c>
      <c r="C47" s="33" t="str">
        <f>"DE BEHAULT"</f>
        <v>DE BEHAULT</v>
      </c>
      <c r="D47" s="33" t="str">
        <f>"Florence"</f>
        <v>Florence</v>
      </c>
    </row>
    <row r="48" spans="1:4" ht="38.25">
      <c r="A48" s="79" t="s">
        <v>1171</v>
      </c>
      <c r="B48" s="80" t="s">
        <v>1172</v>
      </c>
      <c r="C48" s="81" t="str">
        <f>"DE WILDE"</f>
        <v>DE WILDE</v>
      </c>
      <c r="D48" s="81" t="str">
        <f>"Marion"</f>
        <v>Marion</v>
      </c>
    </row>
    <row r="49" spans="1:4" ht="25.5">
      <c r="A49" s="79" t="s">
        <v>1173</v>
      </c>
      <c r="B49" s="80" t="s">
        <v>1174</v>
      </c>
      <c r="C49" s="81" t="str">
        <f>"DEBELDER"</f>
        <v>DEBELDER</v>
      </c>
      <c r="D49" s="81" t="str">
        <f>"Christelle"</f>
        <v>Christelle</v>
      </c>
    </row>
    <row r="50" spans="1:4" ht="14.25">
      <c r="A50" s="79" t="s">
        <v>1175</v>
      </c>
      <c r="B50" s="80" t="s">
        <v>1176</v>
      </c>
      <c r="C50" s="81" t="str">
        <f>"DECUPERE"</f>
        <v>DECUPERE</v>
      </c>
      <c r="D50" s="81" t="str">
        <f>"Sébastien"</f>
        <v>Sébastien</v>
      </c>
    </row>
    <row r="51" spans="1:4" ht="25.5">
      <c r="A51" s="79" t="s">
        <v>1177</v>
      </c>
      <c r="B51" s="80" t="s">
        <v>1178</v>
      </c>
      <c r="C51" s="81" t="str">
        <f>"DEKEYSER"</f>
        <v>DEKEYSER</v>
      </c>
      <c r="D51" s="81" t="str">
        <f>"Ginette"</f>
        <v>Ginette</v>
      </c>
    </row>
    <row r="52" spans="1:4" ht="25.5">
      <c r="A52" s="79" t="s">
        <v>1179</v>
      </c>
      <c r="B52" s="80" t="s">
        <v>1180</v>
      </c>
      <c r="C52" s="81" t="str">
        <f>"DELORMEAU"</f>
        <v>DELORMEAU</v>
      </c>
      <c r="D52" s="81" t="str">
        <f>"Stephane"</f>
        <v>Stephane</v>
      </c>
    </row>
    <row r="53" spans="1:4" ht="38.25">
      <c r="A53" s="79" t="s">
        <v>1181</v>
      </c>
      <c r="B53" s="80" t="s">
        <v>1212</v>
      </c>
      <c r="C53" s="81" t="s">
        <v>1182</v>
      </c>
      <c r="D53" s="81" t="s">
        <v>480</v>
      </c>
    </row>
    <row r="54" spans="1:4" ht="25.5">
      <c r="A54" s="79" t="s">
        <v>1183</v>
      </c>
      <c r="B54" s="80" t="s">
        <v>1184</v>
      </c>
      <c r="C54" s="81" t="str">
        <f>"EL HAJJI"</f>
        <v>EL HAJJI</v>
      </c>
      <c r="D54" s="81" t="str">
        <f>"Mariem"</f>
        <v>Mariem</v>
      </c>
    </row>
    <row r="55" spans="1:4" ht="14.25">
      <c r="A55" s="79" t="s">
        <v>1185</v>
      </c>
      <c r="B55" s="83" t="s">
        <v>1186</v>
      </c>
      <c r="C55" s="81" t="str">
        <f>"EL HASNAOUI"</f>
        <v>EL HASNAOUI</v>
      </c>
      <c r="D55" s="81" t="str">
        <f>"Morade"</f>
        <v>Morade</v>
      </c>
    </row>
    <row r="56" spans="1:4" ht="25.5">
      <c r="A56" s="79" t="s">
        <v>1187</v>
      </c>
      <c r="B56" s="55" t="s">
        <v>1188</v>
      </c>
      <c r="C56" s="81" t="str">
        <f>"GENNART"</f>
        <v>GENNART</v>
      </c>
      <c r="D56" s="81" t="str">
        <f>"François"</f>
        <v>François</v>
      </c>
    </row>
    <row r="57" spans="1:4" ht="38.25">
      <c r="A57" s="79" t="s">
        <v>1189</v>
      </c>
      <c r="B57" s="83" t="s">
        <v>1190</v>
      </c>
      <c r="C57" s="81" t="str">
        <f>"LATTANZIO"</f>
        <v>LATTANZIO</v>
      </c>
      <c r="D57" s="81" t="str">
        <f>"Alessandro"</f>
        <v>Alessandro</v>
      </c>
    </row>
    <row r="58" spans="1:4" ht="25.5">
      <c r="A58" s="79" t="s">
        <v>1191</v>
      </c>
      <c r="B58" s="83" t="s">
        <v>1192</v>
      </c>
      <c r="C58" s="81" t="str">
        <f>"LEFEBVRE"</f>
        <v>LEFEBVRE</v>
      </c>
      <c r="D58" s="81" t="str">
        <f>"Aurélie"</f>
        <v>Aurélie</v>
      </c>
    </row>
    <row r="59" spans="1:4" ht="25.5">
      <c r="A59" s="79" t="s">
        <v>1193</v>
      </c>
      <c r="B59" s="80" t="s">
        <v>1194</v>
      </c>
      <c r="C59" s="81" t="str">
        <f>"MAJEWSKI"</f>
        <v>MAJEWSKI</v>
      </c>
      <c r="D59" s="81" t="str">
        <f>"Michaël"</f>
        <v>Michaël</v>
      </c>
    </row>
    <row r="60" spans="1:4" ht="25.5">
      <c r="A60" s="79" t="s">
        <v>1195</v>
      </c>
      <c r="B60" s="80" t="s">
        <v>1196</v>
      </c>
      <c r="C60" s="81" t="str">
        <f>"M'POLO"</f>
        <v>M'POLO</v>
      </c>
      <c r="D60" s="81" t="str">
        <f>"Balemge"</f>
        <v>Balemge</v>
      </c>
    </row>
    <row r="61" spans="1:4" ht="25.5">
      <c r="A61" s="79" t="s">
        <v>1197</v>
      </c>
      <c r="B61" s="80" t="s">
        <v>1198</v>
      </c>
      <c r="C61" s="81" t="str">
        <f>"NOYON"</f>
        <v>NOYON</v>
      </c>
      <c r="D61" s="81" t="str">
        <f>"Julien"</f>
        <v>Julien</v>
      </c>
    </row>
    <row r="62" spans="1:4" ht="25.5">
      <c r="A62" s="79" t="s">
        <v>1199</v>
      </c>
      <c r="B62" s="83" t="s">
        <v>1200</v>
      </c>
      <c r="C62" s="81" t="str">
        <f>"PACORUS"</f>
        <v>PACORUS</v>
      </c>
      <c r="D62" s="81" t="str">
        <f>"Céline"</f>
        <v>Céline</v>
      </c>
    </row>
    <row r="63" spans="1:4" ht="38.25">
      <c r="A63" s="79" t="s">
        <v>1201</v>
      </c>
      <c r="B63" s="80" t="s">
        <v>1202</v>
      </c>
      <c r="C63" s="81" t="str">
        <f>"QUIDDOES"</f>
        <v>QUIDDOES</v>
      </c>
      <c r="D63" s="81" t="str">
        <f>"Marjorie"</f>
        <v>Marjorie</v>
      </c>
    </row>
    <row r="64" spans="1:4" ht="25.5">
      <c r="A64" s="79" t="s">
        <v>1203</v>
      </c>
      <c r="B64" s="61" t="s">
        <v>1204</v>
      </c>
      <c r="C64" s="80" t="s">
        <v>1205</v>
      </c>
      <c r="D64" s="80" t="s">
        <v>1206</v>
      </c>
    </row>
    <row r="65" spans="1:4" ht="25.5">
      <c r="A65" s="79" t="s">
        <v>1207</v>
      </c>
      <c r="B65" s="80" t="s">
        <v>1208</v>
      </c>
      <c r="C65" s="84" t="str">
        <f>"VISEE"</f>
        <v>VISEE</v>
      </c>
      <c r="D65" s="84" t="str">
        <f>"Valérie"</f>
        <v>Valérie</v>
      </c>
    </row>
    <row r="66" spans="1:4" ht="25.5">
      <c r="A66" s="79" t="s">
        <v>1209</v>
      </c>
      <c r="B66" s="80" t="s">
        <v>1210</v>
      </c>
      <c r="C66" s="84" t="str">
        <f>"WINAND"</f>
        <v>WINAND</v>
      </c>
      <c r="D66" s="84" t="str">
        <f>"Megan"</f>
        <v>Megan</v>
      </c>
    </row>
    <row r="67" spans="1:4" ht="15.75">
      <c r="A67" s="88" t="s">
        <v>1075</v>
      </c>
      <c r="B67" s="89"/>
      <c r="C67" s="89"/>
      <c r="D67" s="90"/>
    </row>
    <row r="68" spans="1:4" ht="14.25">
      <c r="A68" s="46" t="s">
        <v>496</v>
      </c>
      <c r="B68" s="46" t="s">
        <v>356</v>
      </c>
      <c r="C68" s="47" t="s">
        <v>746</v>
      </c>
      <c r="D68" s="47" t="s">
        <v>1</v>
      </c>
    </row>
    <row r="69" spans="1:4" ht="28.5">
      <c r="A69" s="44" t="s">
        <v>1076</v>
      </c>
      <c r="B69" s="74" t="s">
        <v>1053</v>
      </c>
      <c r="C69" s="75" t="s">
        <v>1061</v>
      </c>
      <c r="D69" s="33" t="s">
        <v>1062</v>
      </c>
    </row>
    <row r="70" spans="1:4" ht="14.25">
      <c r="A70" s="44" t="s">
        <v>1077</v>
      </c>
      <c r="B70" s="74" t="s">
        <v>1054</v>
      </c>
      <c r="C70" s="75" t="s">
        <v>1063</v>
      </c>
      <c r="D70" s="33" t="s">
        <v>1064</v>
      </c>
    </row>
    <row r="71" spans="1:4" ht="14.25">
      <c r="A71" s="44" t="s">
        <v>1078</v>
      </c>
      <c r="B71" s="74" t="s">
        <v>1055</v>
      </c>
      <c r="C71" s="75" t="s">
        <v>1065</v>
      </c>
      <c r="D71" s="33" t="s">
        <v>1066</v>
      </c>
    </row>
    <row r="72" spans="1:4" ht="28.5">
      <c r="A72" s="44" t="s">
        <v>1079</v>
      </c>
      <c r="B72" s="74" t="s">
        <v>1056</v>
      </c>
      <c r="C72" s="75" t="s">
        <v>1067</v>
      </c>
      <c r="D72" s="33" t="s">
        <v>484</v>
      </c>
    </row>
    <row r="73" spans="1:4" ht="28.5">
      <c r="A73" s="44" t="s">
        <v>1080</v>
      </c>
      <c r="B73" s="74" t="s">
        <v>1057</v>
      </c>
      <c r="C73" s="75" t="s">
        <v>1068</v>
      </c>
      <c r="D73" s="33" t="s">
        <v>1069</v>
      </c>
    </row>
    <row r="74" spans="1:4" ht="42.75">
      <c r="A74" s="44" t="s">
        <v>1081</v>
      </c>
      <c r="B74" s="74" t="s">
        <v>1086</v>
      </c>
      <c r="C74" s="75" t="s">
        <v>1070</v>
      </c>
      <c r="D74" s="33" t="s">
        <v>1071</v>
      </c>
    </row>
    <row r="75" spans="1:4" ht="28.5">
      <c r="A75" s="44" t="s">
        <v>1082</v>
      </c>
      <c r="B75" s="74" t="s">
        <v>1059</v>
      </c>
      <c r="C75" s="75" t="s">
        <v>1072</v>
      </c>
      <c r="D75" s="33" t="s">
        <v>592</v>
      </c>
    </row>
    <row r="76" spans="1:4" ht="28.5">
      <c r="A76" s="44" t="s">
        <v>1083</v>
      </c>
      <c r="B76" s="74" t="s">
        <v>1060</v>
      </c>
      <c r="C76" s="75" t="s">
        <v>1073</v>
      </c>
      <c r="D76" s="33" t="s">
        <v>1074</v>
      </c>
    </row>
    <row r="77" spans="1:4" ht="25.5">
      <c r="A77" s="33" t="s">
        <v>1087</v>
      </c>
      <c r="B77" s="71" t="s">
        <v>1088</v>
      </c>
      <c r="C77" s="33" t="str">
        <f>"COLIGNON"</f>
        <v>COLIGNON</v>
      </c>
      <c r="D77" s="33" t="str">
        <f>"Magali"</f>
        <v>Magali</v>
      </c>
    </row>
    <row r="78" spans="1:4" ht="14.25">
      <c r="A78" s="33" t="s">
        <v>1089</v>
      </c>
      <c r="B78" s="71" t="s">
        <v>1090</v>
      </c>
      <c r="C78" s="33" t="str">
        <f>"DANNENMULLER"</f>
        <v>DANNENMULLER</v>
      </c>
      <c r="D78" s="33" t="str">
        <f>"Max"</f>
        <v>Max</v>
      </c>
    </row>
    <row r="79" spans="1:4" ht="25.5">
      <c r="A79" s="33" t="s">
        <v>1091</v>
      </c>
      <c r="B79" s="71" t="s">
        <v>1092</v>
      </c>
      <c r="C79" s="33" t="str">
        <f>"DAUNE"</f>
        <v>DAUNE</v>
      </c>
      <c r="D79" s="33" t="str">
        <f>"Benjamin"</f>
        <v>Benjamin</v>
      </c>
    </row>
    <row r="80" spans="1:4" ht="38.25">
      <c r="A80" s="33" t="s">
        <v>1093</v>
      </c>
      <c r="B80" s="71" t="s">
        <v>1094</v>
      </c>
      <c r="C80" s="33" t="str">
        <f>"DEBBOUN"</f>
        <v>DEBBOUN</v>
      </c>
      <c r="D80" s="33" t="str">
        <f>"Housnia"</f>
        <v>Housnia</v>
      </c>
    </row>
    <row r="81" spans="1:4" ht="38.25">
      <c r="A81" s="33" t="s">
        <v>1095</v>
      </c>
      <c r="B81" s="71" t="s">
        <v>1096</v>
      </c>
      <c r="C81" s="33" t="str">
        <f>"DEBOUCK"</f>
        <v>DEBOUCK</v>
      </c>
      <c r="D81" s="33" t="str">
        <f>"Emilie"</f>
        <v>Emilie</v>
      </c>
    </row>
    <row r="82" spans="1:4" ht="25.5">
      <c r="A82" s="33" t="s">
        <v>1097</v>
      </c>
      <c r="B82" s="71" t="s">
        <v>1098</v>
      </c>
      <c r="C82" s="33" t="str">
        <f>"DELFORGE"</f>
        <v>DELFORGE</v>
      </c>
      <c r="D82" s="33" t="str">
        <f>"Yvan"</f>
        <v>Yvan</v>
      </c>
    </row>
    <row r="83" spans="1:4" ht="25.5">
      <c r="A83" s="33" t="s">
        <v>1099</v>
      </c>
      <c r="B83" s="71" t="s">
        <v>1100</v>
      </c>
      <c r="C83" s="33" t="str">
        <f>"DEMUYNCK"</f>
        <v>DEMUYNCK</v>
      </c>
      <c r="D83" s="33" t="str">
        <f>"David"</f>
        <v>David</v>
      </c>
    </row>
    <row r="84" spans="1:4" ht="25.5">
      <c r="A84" s="33" t="s">
        <v>1101</v>
      </c>
      <c r="B84" s="71" t="s">
        <v>1102</v>
      </c>
      <c r="C84" s="33" t="str">
        <f>"DENIS"</f>
        <v>DENIS</v>
      </c>
      <c r="D84" s="33" t="str">
        <f>"Delphine"</f>
        <v>Delphine</v>
      </c>
    </row>
    <row r="85" spans="1:4" ht="14.25">
      <c r="A85" s="33" t="s">
        <v>1103</v>
      </c>
      <c r="B85" s="71" t="s">
        <v>1104</v>
      </c>
      <c r="C85" s="43" t="str">
        <f>"DETAILLE"</f>
        <v>DETAILLE</v>
      </c>
      <c r="D85" s="43" t="str">
        <f>"Arnaud"</f>
        <v>Arnaud</v>
      </c>
    </row>
    <row r="86" spans="1:4" ht="38.25">
      <c r="A86" s="33" t="s">
        <v>1105</v>
      </c>
      <c r="B86" s="71" t="s">
        <v>1106</v>
      </c>
      <c r="C86" s="33" t="str">
        <f>"DEWANDRE"</f>
        <v>DEWANDRE</v>
      </c>
      <c r="D86" s="33" t="str">
        <f>"Sandy"</f>
        <v>Sandy</v>
      </c>
    </row>
    <row r="87" spans="1:4" ht="25.5">
      <c r="A87" s="33" t="s">
        <v>1107</v>
      </c>
      <c r="B87" s="71" t="s">
        <v>1108</v>
      </c>
      <c r="C87" s="33" t="str">
        <f>"DURAY"</f>
        <v>DURAY</v>
      </c>
      <c r="D87" s="33" t="str">
        <f>"Justine"</f>
        <v>Justine</v>
      </c>
    </row>
    <row r="88" spans="1:4" ht="38.25">
      <c r="A88" s="33" t="s">
        <v>1109</v>
      </c>
      <c r="B88" s="71" t="s">
        <v>1110</v>
      </c>
      <c r="C88" s="33" t="str">
        <f>"FACHERIS"</f>
        <v>FACHERIS</v>
      </c>
      <c r="D88" s="33" t="str">
        <f>"Renaud"</f>
        <v>Renaud</v>
      </c>
    </row>
    <row r="89" spans="1:4" ht="25.5">
      <c r="A89" s="33" t="s">
        <v>1111</v>
      </c>
      <c r="B89" s="71" t="s">
        <v>1112</v>
      </c>
      <c r="C89" s="33" t="str">
        <f>"GILLOT"</f>
        <v>GILLOT</v>
      </c>
      <c r="D89" s="33" t="str">
        <f>"Aurore"</f>
        <v>Aurore</v>
      </c>
    </row>
    <row r="90" spans="1:4" ht="14.25">
      <c r="A90" s="33" t="s">
        <v>1113</v>
      </c>
      <c r="B90" s="71" t="s">
        <v>1114</v>
      </c>
      <c r="C90" s="33" t="str">
        <f>"HENQUIN"</f>
        <v>HENQUIN</v>
      </c>
      <c r="D90" s="33" t="str">
        <f>"Sophie"</f>
        <v>Sophie</v>
      </c>
    </row>
    <row r="91" spans="1:4" ht="25.5">
      <c r="A91" s="33" t="s">
        <v>1115</v>
      </c>
      <c r="B91" s="71" t="s">
        <v>1116</v>
      </c>
      <c r="C91" s="33" t="str">
        <f>"HUBEAU"</f>
        <v>HUBEAU</v>
      </c>
      <c r="D91" s="33" t="str">
        <f>"Kim"</f>
        <v>Kim</v>
      </c>
    </row>
    <row r="92" spans="1:4" ht="38.25">
      <c r="A92" s="33" t="s">
        <v>1117</v>
      </c>
      <c r="B92" s="71" t="s">
        <v>1118</v>
      </c>
      <c r="C92" s="33" t="str">
        <f>"LORGE"</f>
        <v>LORGE</v>
      </c>
      <c r="D92" s="33" t="str">
        <f>"Corine"</f>
        <v>Corine</v>
      </c>
    </row>
    <row r="93" spans="1:4" ht="25.5">
      <c r="A93" s="33" t="s">
        <v>1119</v>
      </c>
      <c r="B93" s="71" t="s">
        <v>1120</v>
      </c>
      <c r="C93" s="33" t="str">
        <f>"PIRLOT"</f>
        <v>PIRLOT</v>
      </c>
      <c r="D93" s="33" t="str">
        <f>"Quentin"</f>
        <v>Quentin</v>
      </c>
    </row>
    <row r="94" spans="1:4" ht="25.5">
      <c r="A94" s="33" t="s">
        <v>1121</v>
      </c>
      <c r="B94" s="71" t="s">
        <v>1122</v>
      </c>
      <c r="C94" s="33" t="str">
        <f>"SCIEUR"</f>
        <v>SCIEUR</v>
      </c>
      <c r="D94" s="33" t="str">
        <f>"Antoine"</f>
        <v>Antoine</v>
      </c>
    </row>
    <row r="95" spans="1:4" ht="14.25">
      <c r="A95" s="33" t="s">
        <v>1123</v>
      </c>
      <c r="B95" s="72" t="s">
        <v>1124</v>
      </c>
      <c r="C95" s="33" t="str">
        <f>"CORDIER"</f>
        <v>CORDIER</v>
      </c>
      <c r="D95" s="33" t="str">
        <f>"Vincent"</f>
        <v>Vincent</v>
      </c>
    </row>
    <row r="96" spans="1:4" ht="25.5">
      <c r="A96" s="33" t="s">
        <v>1125</v>
      </c>
      <c r="B96" s="72" t="s">
        <v>1056</v>
      </c>
      <c r="C96" s="33" t="str">
        <f>"DE METS"</f>
        <v>DE METS</v>
      </c>
      <c r="D96" s="33" t="str">
        <f>"Alexandre"</f>
        <v>Alexandre</v>
      </c>
    </row>
    <row r="97" spans="1:4" ht="25.5">
      <c r="A97" s="33" t="s">
        <v>1126</v>
      </c>
      <c r="B97" s="72" t="s">
        <v>1127</v>
      </c>
      <c r="C97" s="33" t="str">
        <f>"DELCAMPE"</f>
        <v>DELCAMPE</v>
      </c>
      <c r="D97" s="33" t="str">
        <f>"Valérie"</f>
        <v>Valérie</v>
      </c>
    </row>
    <row r="98" spans="1:4" ht="25.5">
      <c r="A98" s="33" t="s">
        <v>1128</v>
      </c>
      <c r="B98" s="72" t="s">
        <v>1129</v>
      </c>
      <c r="C98" s="33" t="str">
        <f>"HARRAM"</f>
        <v>HARRAM</v>
      </c>
      <c r="D98" s="33" t="str">
        <f>"Mustapha"</f>
        <v>Mustapha</v>
      </c>
    </row>
    <row r="99" spans="1:4" ht="25.5">
      <c r="A99" s="33" t="s">
        <v>1130</v>
      </c>
      <c r="B99" s="72" t="s">
        <v>1053</v>
      </c>
      <c r="C99" s="33" t="str">
        <f>"LIENARD"</f>
        <v>LIENARD</v>
      </c>
      <c r="D99" s="33" t="str">
        <f>"Nicolas"</f>
        <v>Nicolas</v>
      </c>
    </row>
    <row r="100" spans="1:4" ht="25.5">
      <c r="A100" s="33" t="s">
        <v>1131</v>
      </c>
      <c r="B100" s="72" t="s">
        <v>1059</v>
      </c>
      <c r="C100" s="44" t="s">
        <v>1132</v>
      </c>
      <c r="D100" s="33" t="str">
        <f>"Céline"</f>
        <v>Céline</v>
      </c>
    </row>
    <row r="101" spans="1:4" ht="25.5">
      <c r="A101" s="33" t="s">
        <v>1133</v>
      </c>
      <c r="B101" s="72" t="s">
        <v>1058</v>
      </c>
      <c r="C101" s="33" t="s">
        <v>1070</v>
      </c>
      <c r="D101" s="33" t="s">
        <v>1134</v>
      </c>
    </row>
    <row r="102" spans="1:4" ht="14.25">
      <c r="A102" s="33" t="s">
        <v>1135</v>
      </c>
      <c r="B102" s="72" t="s">
        <v>1055</v>
      </c>
      <c r="C102" s="33" t="str">
        <f>"SEVERINO"</f>
        <v>SEVERINO</v>
      </c>
      <c r="D102" s="33" t="str">
        <f>"Lucas"</f>
        <v>Lucas</v>
      </c>
    </row>
    <row r="103" spans="1:4" ht="25.5">
      <c r="A103" s="33" t="s">
        <v>1136</v>
      </c>
      <c r="B103" s="72" t="s">
        <v>1060</v>
      </c>
      <c r="C103" s="33" t="s">
        <v>1073</v>
      </c>
      <c r="D103" s="33" t="s">
        <v>737</v>
      </c>
    </row>
    <row r="104" spans="1:4" ht="25.5">
      <c r="A104" s="33" t="s">
        <v>1137</v>
      </c>
      <c r="B104" s="71" t="s">
        <v>1138</v>
      </c>
      <c r="C104" s="33" t="str">
        <f>"WILLAERT"</f>
        <v>WILLAERT</v>
      </c>
      <c r="D104" s="33" t="str">
        <f>"Thomas"</f>
        <v>Thomas</v>
      </c>
    </row>
    <row r="105" spans="1:4" ht="25.5">
      <c r="A105" s="33" t="s">
        <v>1139</v>
      </c>
      <c r="B105" s="72" t="s">
        <v>1140</v>
      </c>
      <c r="C105" s="33" t="s">
        <v>1141</v>
      </c>
      <c r="D105" s="44" t="s">
        <v>1142</v>
      </c>
    </row>
    <row r="106" spans="1:4" ht="25.5">
      <c r="A106" s="33" t="s">
        <v>1143</v>
      </c>
      <c r="B106" s="72" t="s">
        <v>1144</v>
      </c>
      <c r="C106" s="44" t="s">
        <v>1145</v>
      </c>
      <c r="D106" s="44" t="s">
        <v>1146</v>
      </c>
    </row>
    <row r="107" spans="1:4" ht="25.5">
      <c r="A107" s="33" t="s">
        <v>1147</v>
      </c>
      <c r="B107" s="72" t="s">
        <v>1148</v>
      </c>
      <c r="C107" s="76" t="s">
        <v>1149</v>
      </c>
      <c r="D107" s="76" t="s">
        <v>1150</v>
      </c>
    </row>
    <row r="108" spans="1:4" ht="25.5">
      <c r="A108" s="33" t="s">
        <v>1151</v>
      </c>
      <c r="B108" s="72" t="s">
        <v>1152</v>
      </c>
      <c r="C108" s="61" t="s">
        <v>1153</v>
      </c>
      <c r="D108" s="61" t="s">
        <v>606</v>
      </c>
    </row>
    <row r="109" spans="1:4" ht="38.25">
      <c r="A109" s="33" t="s">
        <v>1154</v>
      </c>
      <c r="B109" s="77" t="s">
        <v>1155</v>
      </c>
      <c r="C109" s="55" t="s">
        <v>1156</v>
      </c>
      <c r="D109" s="55" t="s">
        <v>424</v>
      </c>
    </row>
    <row r="110" spans="1:4" ht="15.75">
      <c r="A110" s="88" t="s">
        <v>992</v>
      </c>
      <c r="B110" s="89"/>
      <c r="C110" s="89"/>
      <c r="D110" s="90"/>
    </row>
    <row r="111" spans="1:4" ht="14.25">
      <c r="A111" s="46" t="s">
        <v>496</v>
      </c>
      <c r="B111" s="46" t="s">
        <v>356</v>
      </c>
      <c r="C111" s="47" t="s">
        <v>746</v>
      </c>
      <c r="D111" s="47" t="s">
        <v>1</v>
      </c>
    </row>
    <row r="112" spans="1:4" ht="25.5">
      <c r="A112" s="43" t="s">
        <v>993</v>
      </c>
      <c r="B112" s="43" t="s">
        <v>994</v>
      </c>
      <c r="C112" s="33" t="str">
        <f>"AIT AZIZ"</f>
        <v>AIT AZIZ</v>
      </c>
      <c r="D112" s="33" t="str">
        <f>"Zakaria"</f>
        <v>Zakaria</v>
      </c>
    </row>
    <row r="113" spans="1:4" ht="25.5">
      <c r="A113" s="43" t="s">
        <v>995</v>
      </c>
      <c r="B113" s="43" t="s">
        <v>1084</v>
      </c>
      <c r="C113" s="43" t="str">
        <f>"AL MOKHLIS CHAOUNI"</f>
        <v>AL MOKHLIS CHAOUNI</v>
      </c>
      <c r="D113" s="43" t="str">
        <f>"Hajar"</f>
        <v>Hajar</v>
      </c>
    </row>
    <row r="114" spans="1:4" ht="38.25">
      <c r="A114" s="43" t="s">
        <v>996</v>
      </c>
      <c r="B114" s="43" t="s">
        <v>997</v>
      </c>
      <c r="C114" s="33" t="str">
        <f>"ALBERT"</f>
        <v>ALBERT</v>
      </c>
      <c r="D114" s="33" t="str">
        <f>"Sandrine"</f>
        <v>Sandrine</v>
      </c>
    </row>
    <row r="115" spans="1:4" s="59" customFormat="1" ht="25.5">
      <c r="A115" s="43" t="s">
        <v>998</v>
      </c>
      <c r="B115" s="43" t="s">
        <v>999</v>
      </c>
      <c r="C115" s="33" t="str">
        <f>"BEN MOHA"</f>
        <v>BEN MOHA</v>
      </c>
      <c r="D115" s="33" t="str">
        <f>"Ismaël"</f>
        <v>Ismaël</v>
      </c>
    </row>
    <row r="116" spans="1:4" s="59" customFormat="1" ht="25.5">
      <c r="A116" s="43" t="s">
        <v>1000</v>
      </c>
      <c r="B116" s="43" t="s">
        <v>1085</v>
      </c>
      <c r="C116" s="43" t="str">
        <f>"EL AAMMARI"</f>
        <v>EL AAMMARI</v>
      </c>
      <c r="D116" s="43" t="str">
        <f>"Hafida"</f>
        <v>Hafida</v>
      </c>
    </row>
    <row r="117" spans="1:4" s="59" customFormat="1" ht="25.5">
      <c r="A117" s="43" t="s">
        <v>1001</v>
      </c>
      <c r="B117" s="43" t="s">
        <v>1002</v>
      </c>
      <c r="C117" s="43" t="str">
        <f>"GERMAIN"</f>
        <v>GERMAIN</v>
      </c>
      <c r="D117" s="43" t="str">
        <f>"Alice"</f>
        <v>Alice</v>
      </c>
    </row>
    <row r="118" spans="1:4" s="59" customFormat="1" ht="25.5">
      <c r="A118" s="43" t="s">
        <v>1003</v>
      </c>
      <c r="B118" s="43" t="s">
        <v>1004</v>
      </c>
      <c r="C118" s="43" t="str">
        <f>"HADRI"</f>
        <v>HADRI</v>
      </c>
      <c r="D118" s="43" t="str">
        <f>"Maryam"</f>
        <v>Maryam</v>
      </c>
    </row>
    <row r="119" spans="1:4" s="59" customFormat="1" ht="25.5">
      <c r="A119" s="43" t="s">
        <v>1005</v>
      </c>
      <c r="B119" s="43" t="s">
        <v>1006</v>
      </c>
      <c r="C119" s="43" t="str">
        <f>"KARERANGABO"</f>
        <v>KARERANGABO</v>
      </c>
      <c r="D119" s="43" t="str">
        <f>"Jean-Marie"</f>
        <v>Jean-Marie</v>
      </c>
    </row>
    <row r="120" spans="1:4" s="59" customFormat="1" ht="25.5">
      <c r="A120" s="43" t="s">
        <v>1007</v>
      </c>
      <c r="B120" s="43" t="s">
        <v>1008</v>
      </c>
      <c r="C120" s="43" t="str">
        <f>"LAACHIRI"</f>
        <v>LAACHIRI</v>
      </c>
      <c r="D120" s="43" t="str">
        <f>"Safouan"</f>
        <v>Safouan</v>
      </c>
    </row>
    <row r="121" spans="1:4" s="59" customFormat="1" ht="25.5">
      <c r="A121" s="43" t="s">
        <v>1009</v>
      </c>
      <c r="B121" s="43" t="s">
        <v>1010</v>
      </c>
      <c r="C121" s="43" t="str">
        <f>"LANNOY"</f>
        <v>LANNOY</v>
      </c>
      <c r="D121" s="43" t="str">
        <f>"Michaël"</f>
        <v>Michaël</v>
      </c>
    </row>
    <row r="122" spans="1:4" s="59" customFormat="1" ht="14.25">
      <c r="A122" s="43" t="s">
        <v>1011</v>
      </c>
      <c r="B122" s="43" t="s">
        <v>1012</v>
      </c>
      <c r="C122" s="43" t="str">
        <f>"MAHDHI"</f>
        <v>MAHDHI</v>
      </c>
      <c r="D122" s="43" t="str">
        <f>"Sélim"</f>
        <v>Sélim</v>
      </c>
    </row>
    <row r="123" spans="1:4" s="59" customFormat="1" ht="25.5">
      <c r="A123" s="43" t="s">
        <v>1013</v>
      </c>
      <c r="B123" s="55" t="s">
        <v>1014</v>
      </c>
      <c r="C123" s="43" t="str">
        <f>"MEANA MORA"</f>
        <v>MEANA MORA</v>
      </c>
      <c r="D123" s="43" t="str">
        <f>"Violeta"</f>
        <v>Violeta</v>
      </c>
    </row>
    <row r="124" spans="1:4" s="59" customFormat="1" ht="25.5">
      <c r="A124" s="43" t="s">
        <v>1015</v>
      </c>
      <c r="B124" s="43" t="s">
        <v>1016</v>
      </c>
      <c r="C124" s="43" t="str">
        <f>"OLIVIERS"</f>
        <v>OLIVIERS</v>
      </c>
      <c r="D124" s="43" t="str">
        <f>"Céline"</f>
        <v>Céline</v>
      </c>
    </row>
    <row r="125" spans="1:4" s="59" customFormat="1" ht="25.5">
      <c r="A125" s="43" t="s">
        <v>1017</v>
      </c>
      <c r="B125" s="43" t="s">
        <v>1018</v>
      </c>
      <c r="C125" s="43" t="str">
        <f>"PRIESTERBOSCH"</f>
        <v>PRIESTERBOSCH</v>
      </c>
      <c r="D125" s="43" t="str">
        <f>"Nancy"</f>
        <v>Nancy</v>
      </c>
    </row>
    <row r="126" spans="1:4" s="59" customFormat="1" ht="14.25">
      <c r="A126" s="43" t="s">
        <v>1019</v>
      </c>
      <c r="B126" s="43" t="s">
        <v>1020</v>
      </c>
      <c r="C126" s="43" t="str">
        <f>"RIZZOTTO"</f>
        <v>RIZZOTTO</v>
      </c>
      <c r="D126" s="43" t="str">
        <f>"Vincent"</f>
        <v>Vincent</v>
      </c>
    </row>
    <row r="127" spans="1:4" s="59" customFormat="1" ht="25.5">
      <c r="A127" s="43" t="s">
        <v>1021</v>
      </c>
      <c r="B127" s="43" t="s">
        <v>1022</v>
      </c>
      <c r="C127" s="43" t="str">
        <f>"SCHIAVON"</f>
        <v>SCHIAVON</v>
      </c>
      <c r="D127" s="43" t="str">
        <f>"Marie"</f>
        <v>Marie</v>
      </c>
    </row>
    <row r="128" spans="1:4" s="59" customFormat="1" ht="14.25">
      <c r="A128" s="43" t="s">
        <v>1023</v>
      </c>
      <c r="B128" s="43" t="s">
        <v>1024</v>
      </c>
      <c r="C128" s="43" t="str">
        <f>"VANDAEL"</f>
        <v>VANDAEL</v>
      </c>
      <c r="D128" s="43" t="str">
        <f>"France"</f>
        <v>France</v>
      </c>
    </row>
    <row r="129" spans="1:4" s="59" customFormat="1" ht="25.5">
      <c r="A129" s="43" t="s">
        <v>1033</v>
      </c>
      <c r="B129" s="71" t="s">
        <v>1043</v>
      </c>
      <c r="C129" s="33" t="str">
        <f>"CAM"</f>
        <v>CAM</v>
      </c>
      <c r="D129" s="33" t="str">
        <f>"Pelin"</f>
        <v>Pelin</v>
      </c>
    </row>
    <row r="130" spans="1:4" ht="25.5">
      <c r="A130" s="43" t="s">
        <v>1034</v>
      </c>
      <c r="B130" s="72" t="s">
        <v>1044</v>
      </c>
      <c r="C130" s="43" t="str">
        <f>"DE CALLATAY"</f>
        <v>DE CALLATAY</v>
      </c>
      <c r="D130" s="43" t="str">
        <f>"Aurelia"</f>
        <v>Aurelia</v>
      </c>
    </row>
    <row r="131" spans="1:4" ht="38.25">
      <c r="A131" s="43" t="s">
        <v>1035</v>
      </c>
      <c r="B131" s="43" t="s">
        <v>1045</v>
      </c>
      <c r="C131" s="33" t="str">
        <f>"DESMET"</f>
        <v>DESMET</v>
      </c>
      <c r="D131" s="33" t="str">
        <f>"Sandra"</f>
        <v>Sandra</v>
      </c>
    </row>
    <row r="132" spans="1:4" ht="25.5">
      <c r="A132" s="43" t="s">
        <v>1036</v>
      </c>
      <c r="B132" s="61" t="s">
        <v>1046</v>
      </c>
      <c r="C132" s="43" t="str">
        <f>"FEIJEN"</f>
        <v>FEIJEN</v>
      </c>
      <c r="D132" s="43" t="str">
        <f>"Margarete"</f>
        <v>Margarete</v>
      </c>
    </row>
    <row r="133" spans="1:4" ht="14.25">
      <c r="A133" s="43" t="s">
        <v>1037</v>
      </c>
      <c r="B133" s="43" t="s">
        <v>1047</v>
      </c>
      <c r="C133" s="43" t="str">
        <f>"KALEMBA"</f>
        <v>KALEMBA</v>
      </c>
      <c r="D133" s="43" t="str">
        <f>"Sungani"</f>
        <v>Sungani</v>
      </c>
    </row>
    <row r="134" spans="1:4" ht="14.25">
      <c r="A134" s="43" t="s">
        <v>1038</v>
      </c>
      <c r="B134" s="73" t="s">
        <v>1048</v>
      </c>
      <c r="C134" s="33" t="str">
        <f>"LEMDECHECH"</f>
        <v>LEMDECHECH</v>
      </c>
      <c r="D134" s="33" t="str">
        <f>"Amina"</f>
        <v>Amina</v>
      </c>
    </row>
    <row r="135" spans="1:4" ht="25.5">
      <c r="A135" s="43" t="s">
        <v>1039</v>
      </c>
      <c r="B135" s="43" t="s">
        <v>1049</v>
      </c>
      <c r="C135" s="43" t="str">
        <f>"MESSAOUDI"</f>
        <v>MESSAOUDI</v>
      </c>
      <c r="D135" s="43" t="str">
        <f>"Shérazade"</f>
        <v>Shérazade</v>
      </c>
    </row>
    <row r="136" spans="1:4" ht="25.5">
      <c r="A136" s="43" t="s">
        <v>1040</v>
      </c>
      <c r="B136" s="43" t="s">
        <v>1050</v>
      </c>
      <c r="C136" s="43" t="str">
        <f>"MUS"</f>
        <v>MUS</v>
      </c>
      <c r="D136" s="43" t="str">
        <f>"Martin"</f>
        <v>Martin</v>
      </c>
    </row>
    <row r="137" spans="1:4" ht="25.5">
      <c r="A137" s="43" t="s">
        <v>1041</v>
      </c>
      <c r="B137" s="61" t="s">
        <v>1051</v>
      </c>
      <c r="C137" s="33" t="str">
        <f>"OGUZ"</f>
        <v>OGUZ</v>
      </c>
      <c r="D137" s="33" t="str">
        <f>"Zeki"</f>
        <v>Zeki</v>
      </c>
    </row>
    <row r="138" spans="1:4" ht="38.25">
      <c r="A138" s="43" t="s">
        <v>1042</v>
      </c>
      <c r="B138" s="55" t="s">
        <v>1052</v>
      </c>
      <c r="C138" s="33" t="str">
        <f>"VANDE VELDE"</f>
        <v>VANDE VELDE</v>
      </c>
      <c r="D138" s="33" t="str">
        <f>"Oxana"</f>
        <v>Oxana</v>
      </c>
    </row>
    <row r="139" spans="1:4" ht="15.75">
      <c r="A139" s="87" t="s">
        <v>941</v>
      </c>
      <c r="B139" s="87"/>
      <c r="C139" s="87"/>
      <c r="D139" s="87"/>
    </row>
    <row r="140" spans="1:4" ht="14.25">
      <c r="A140" s="46" t="s">
        <v>496</v>
      </c>
      <c r="B140" s="46" t="s">
        <v>356</v>
      </c>
      <c r="C140" s="47" t="s">
        <v>746</v>
      </c>
      <c r="D140" s="47" t="s">
        <v>1</v>
      </c>
    </row>
    <row r="141" spans="1:4" ht="25.5">
      <c r="A141" s="61" t="s">
        <v>956</v>
      </c>
      <c r="B141" s="61" t="s">
        <v>942</v>
      </c>
      <c r="C141" s="61" t="str">
        <f>"BLEHEN"</f>
        <v>BLEHEN</v>
      </c>
      <c r="D141" s="61" t="str">
        <f>"Grégory"</f>
        <v>Grégory</v>
      </c>
    </row>
    <row r="142" spans="1:4" ht="14.25">
      <c r="A142" s="61" t="s">
        <v>957</v>
      </c>
      <c r="B142" s="61" t="s">
        <v>943</v>
      </c>
      <c r="C142" s="61" t="str">
        <f>"DUMONCEAU"</f>
        <v>DUMONCEAU</v>
      </c>
      <c r="D142" s="61" t="str">
        <f>"Thomas"</f>
        <v>Thomas</v>
      </c>
    </row>
    <row r="143" spans="1:4" ht="25.5">
      <c r="A143" s="61" t="s">
        <v>958</v>
      </c>
      <c r="B143" s="61" t="s">
        <v>944</v>
      </c>
      <c r="C143" s="61" t="str">
        <f>"DUSSART"</f>
        <v>DUSSART</v>
      </c>
      <c r="D143" s="61" t="str">
        <f>"Alain"</f>
        <v>Alain</v>
      </c>
    </row>
    <row r="144" spans="1:4" ht="38.25">
      <c r="A144" s="61" t="s">
        <v>959</v>
      </c>
      <c r="B144" s="61" t="s">
        <v>945</v>
      </c>
      <c r="C144" s="61" t="str">
        <f>"HILLS"</f>
        <v>HILLS</v>
      </c>
      <c r="D144" s="61" t="str">
        <f>"Juliette"</f>
        <v>Juliette</v>
      </c>
    </row>
    <row r="145" spans="1:4" ht="25.5">
      <c r="A145" s="61" t="s">
        <v>960</v>
      </c>
      <c r="B145" s="61" t="s">
        <v>946</v>
      </c>
      <c r="C145" s="61" t="str">
        <f>"LEBON"</f>
        <v>LEBON</v>
      </c>
      <c r="D145" s="61" t="str">
        <f>"Kevin"</f>
        <v>Kevin</v>
      </c>
    </row>
    <row r="146" spans="1:4" ht="14.25">
      <c r="A146" s="61" t="s">
        <v>961</v>
      </c>
      <c r="B146" s="61" t="s">
        <v>947</v>
      </c>
      <c r="C146" s="61" t="str">
        <f>"MAURAU"</f>
        <v>MAURAU</v>
      </c>
      <c r="D146" s="61" t="str">
        <f>"Isabelle"</f>
        <v>Isabelle</v>
      </c>
    </row>
    <row r="147" spans="1:4" s="13" customFormat="1" ht="25.5">
      <c r="A147" s="61" t="s">
        <v>962</v>
      </c>
      <c r="B147" s="55" t="s">
        <v>949</v>
      </c>
      <c r="C147" s="62" t="s">
        <v>948</v>
      </c>
      <c r="D147" s="62" t="s">
        <v>840</v>
      </c>
    </row>
    <row r="148" spans="1:4" s="13" customFormat="1" ht="38.25">
      <c r="A148" s="61" t="s">
        <v>963</v>
      </c>
      <c r="B148" s="61" t="s">
        <v>950</v>
      </c>
      <c r="C148" s="61" t="str">
        <f>"REGNIERS"</f>
        <v>REGNIERS</v>
      </c>
      <c r="D148" s="61" t="str">
        <f>"Johnny"</f>
        <v>Johnny</v>
      </c>
    </row>
    <row r="149" spans="1:4" s="13" customFormat="1" ht="25.5">
      <c r="A149" s="61" t="s">
        <v>964</v>
      </c>
      <c r="B149" s="61" t="s">
        <v>951</v>
      </c>
      <c r="C149" s="61" t="str">
        <f>"VEREECKE"</f>
        <v>VEREECKE</v>
      </c>
      <c r="D149" s="61" t="str">
        <f>"Laurent"</f>
        <v>Laurent</v>
      </c>
    </row>
    <row r="150" spans="1:4" s="13" customFormat="1" ht="25.5">
      <c r="A150" s="61" t="s">
        <v>965</v>
      </c>
      <c r="B150" s="61" t="s">
        <v>952</v>
      </c>
      <c r="C150" s="61" t="str">
        <f>"HADRI"</f>
        <v>HADRI</v>
      </c>
      <c r="D150" s="61" t="str">
        <f>"Zohra"</f>
        <v>Zohra</v>
      </c>
    </row>
    <row r="151" spans="1:4" s="13" customFormat="1" ht="14.25">
      <c r="A151" s="61" t="s">
        <v>966</v>
      </c>
      <c r="B151" s="61" t="s">
        <v>953</v>
      </c>
      <c r="C151" s="61" t="str">
        <f>"MISSIN"</f>
        <v>MISSIN</v>
      </c>
      <c r="D151" s="61" t="str">
        <f>"Dan"</f>
        <v>Dan</v>
      </c>
    </row>
    <row r="152" spans="1:4" s="13" customFormat="1" ht="38.25">
      <c r="A152" s="61" t="s">
        <v>967</v>
      </c>
      <c r="B152" s="61" t="s">
        <v>954</v>
      </c>
      <c r="C152" s="61" t="str">
        <f>"PIRE"</f>
        <v>PIRE</v>
      </c>
      <c r="D152" s="61" t="str">
        <f>"Anouchka"</f>
        <v>Anouchka</v>
      </c>
    </row>
    <row r="153" spans="1:4" s="13" customFormat="1" ht="25.5">
      <c r="A153" s="61" t="s">
        <v>968</v>
      </c>
      <c r="B153" s="61" t="s">
        <v>955</v>
      </c>
      <c r="C153" s="61" t="str">
        <f>"WALLYN"</f>
        <v>WALLYN</v>
      </c>
      <c r="D153" s="61" t="str">
        <f>"Mélanie"</f>
        <v>Mélanie</v>
      </c>
    </row>
    <row r="154" spans="1:4" s="13" customFormat="1" ht="25.5">
      <c r="A154" s="61" t="s">
        <v>969</v>
      </c>
      <c r="B154" s="43" t="s">
        <v>971</v>
      </c>
      <c r="C154" s="61" t="s">
        <v>970</v>
      </c>
      <c r="D154" s="61" t="s">
        <v>429</v>
      </c>
    </row>
    <row r="155" spans="1:4" ht="25.5">
      <c r="A155" s="61" t="s">
        <v>972</v>
      </c>
      <c r="B155" s="43" t="s">
        <v>979</v>
      </c>
      <c r="C155" s="61" t="s">
        <v>978</v>
      </c>
      <c r="D155" s="61" t="s">
        <v>989</v>
      </c>
    </row>
    <row r="156" spans="1:4" ht="25.5">
      <c r="A156" s="61" t="s">
        <v>973</v>
      </c>
      <c r="B156" s="43" t="s">
        <v>980</v>
      </c>
      <c r="C156" s="43" t="str">
        <f>"DZIERBINSKI"</f>
        <v>DZIERBINSKI</v>
      </c>
      <c r="D156" s="61" t="s">
        <v>216</v>
      </c>
    </row>
    <row r="157" spans="1:4" ht="14.25">
      <c r="A157" s="61" t="s">
        <v>974</v>
      </c>
      <c r="B157" s="43" t="s">
        <v>981</v>
      </c>
      <c r="C157" s="61" t="s">
        <v>982</v>
      </c>
      <c r="D157" s="61" t="s">
        <v>559</v>
      </c>
    </row>
    <row r="158" spans="1:4" ht="25.5">
      <c r="A158" s="61" t="s">
        <v>975</v>
      </c>
      <c r="B158" s="43" t="s">
        <v>983</v>
      </c>
      <c r="C158" s="61" t="s">
        <v>984</v>
      </c>
      <c r="D158" s="61" t="s">
        <v>37</v>
      </c>
    </row>
    <row r="159" spans="1:4" ht="25.5">
      <c r="A159" s="61" t="s">
        <v>976</v>
      </c>
      <c r="B159" s="43" t="s">
        <v>986</v>
      </c>
      <c r="C159" s="61" t="s">
        <v>985</v>
      </c>
      <c r="D159" s="61" t="s">
        <v>990</v>
      </c>
    </row>
    <row r="160" spans="1:4" ht="14.25">
      <c r="A160" s="61" t="s">
        <v>977</v>
      </c>
      <c r="B160" s="43" t="s">
        <v>988</v>
      </c>
      <c r="C160" s="61" t="s">
        <v>987</v>
      </c>
      <c r="D160" s="61" t="s">
        <v>991</v>
      </c>
    </row>
    <row r="161" spans="1:4" ht="15.75">
      <c r="A161" s="91" t="s">
        <v>865</v>
      </c>
      <c r="B161" s="91"/>
      <c r="C161" s="91"/>
      <c r="D161" s="91"/>
    </row>
    <row r="162" spans="1:4" ht="14.25">
      <c r="A162" s="46" t="s">
        <v>496</v>
      </c>
      <c r="B162" s="48" t="s">
        <v>356</v>
      </c>
      <c r="C162" s="49" t="s">
        <v>746</v>
      </c>
      <c r="D162" s="49" t="s">
        <v>1</v>
      </c>
    </row>
    <row r="163" spans="1:4" ht="38.25">
      <c r="A163" s="56" t="s">
        <v>866</v>
      </c>
      <c r="B163" s="24" t="s">
        <v>867</v>
      </c>
      <c r="C163" s="33" t="s">
        <v>868</v>
      </c>
      <c r="D163" s="33" t="s">
        <v>351</v>
      </c>
    </row>
    <row r="164" spans="1:4" ht="14.25">
      <c r="A164" s="56" t="s">
        <v>869</v>
      </c>
      <c r="B164" s="55" t="s">
        <v>870</v>
      </c>
      <c r="C164" s="33" t="s">
        <v>871</v>
      </c>
      <c r="D164" s="33" t="s">
        <v>872</v>
      </c>
    </row>
    <row r="165" spans="1:4" ht="25.5">
      <c r="A165" s="56" t="s">
        <v>873</v>
      </c>
      <c r="B165" s="60" t="s">
        <v>874</v>
      </c>
      <c r="C165" s="33" t="s">
        <v>875</v>
      </c>
      <c r="D165" s="33" t="s">
        <v>599</v>
      </c>
    </row>
    <row r="166" spans="1:4" ht="25.5">
      <c r="A166" s="56" t="s">
        <v>876</v>
      </c>
      <c r="B166" s="60" t="s">
        <v>877</v>
      </c>
      <c r="C166" s="33" t="s">
        <v>710</v>
      </c>
      <c r="D166" s="33" t="s">
        <v>67</v>
      </c>
    </row>
    <row r="167" spans="1:4" s="27" customFormat="1" ht="25.5">
      <c r="A167" s="56" t="s">
        <v>878</v>
      </c>
      <c r="B167" s="55" t="s">
        <v>879</v>
      </c>
      <c r="C167" s="33" t="s">
        <v>880</v>
      </c>
      <c r="D167" s="33" t="s">
        <v>881</v>
      </c>
    </row>
    <row r="168" spans="1:4" s="27" customFormat="1" ht="25.5">
      <c r="A168" s="56" t="s">
        <v>882</v>
      </c>
      <c r="B168" s="55" t="s">
        <v>883</v>
      </c>
      <c r="C168" s="33" t="s">
        <v>884</v>
      </c>
      <c r="D168" s="33" t="s">
        <v>885</v>
      </c>
    </row>
    <row r="169" spans="1:4" ht="14.25">
      <c r="A169" s="56" t="s">
        <v>886</v>
      </c>
      <c r="B169" s="60" t="s">
        <v>887</v>
      </c>
      <c r="C169" s="33" t="s">
        <v>888</v>
      </c>
      <c r="D169" s="33" t="s">
        <v>889</v>
      </c>
    </row>
    <row r="170" spans="1:4" s="27" customFormat="1" ht="14.25">
      <c r="A170" s="56" t="s">
        <v>890</v>
      </c>
      <c r="B170" s="60" t="s">
        <v>891</v>
      </c>
      <c r="C170" s="33" t="s">
        <v>892</v>
      </c>
      <c r="D170" s="33" t="s">
        <v>429</v>
      </c>
    </row>
    <row r="171" spans="1:4" s="27" customFormat="1" ht="25.5">
      <c r="A171" s="56" t="s">
        <v>893</v>
      </c>
      <c r="B171" s="60" t="s">
        <v>894</v>
      </c>
      <c r="C171" s="33" t="s">
        <v>895</v>
      </c>
      <c r="D171" s="33" t="s">
        <v>45</v>
      </c>
    </row>
    <row r="172" spans="1:4" s="27" customFormat="1" ht="25.5">
      <c r="A172" s="56" t="s">
        <v>896</v>
      </c>
      <c r="B172" s="55" t="s">
        <v>897</v>
      </c>
      <c r="C172" s="33" t="s">
        <v>898</v>
      </c>
      <c r="D172" s="33" t="s">
        <v>899</v>
      </c>
    </row>
    <row r="173" spans="1:4" s="27" customFormat="1" ht="25.5">
      <c r="A173" s="56" t="s">
        <v>900</v>
      </c>
      <c r="B173" s="60" t="s">
        <v>901</v>
      </c>
      <c r="C173" s="33" t="s">
        <v>902</v>
      </c>
      <c r="D173" s="33" t="s">
        <v>903</v>
      </c>
    </row>
    <row r="174" spans="1:4" s="27" customFormat="1" ht="25.5">
      <c r="A174" s="56" t="s">
        <v>904</v>
      </c>
      <c r="B174" s="55" t="s">
        <v>905</v>
      </c>
      <c r="C174" s="33" t="s">
        <v>906</v>
      </c>
      <c r="D174" s="33" t="s">
        <v>907</v>
      </c>
    </row>
    <row r="175" spans="1:4" ht="14.25">
      <c r="A175" s="56" t="s">
        <v>908</v>
      </c>
      <c r="B175" s="55" t="s">
        <v>909</v>
      </c>
      <c r="C175" s="33" t="s">
        <v>910</v>
      </c>
      <c r="D175" s="33" t="s">
        <v>911</v>
      </c>
    </row>
    <row r="176" spans="1:4" ht="25.5">
      <c r="A176" s="56" t="s">
        <v>912</v>
      </c>
      <c r="B176" s="55" t="s">
        <v>913</v>
      </c>
      <c r="C176" s="33" t="s">
        <v>914</v>
      </c>
      <c r="D176" s="33" t="s">
        <v>915</v>
      </c>
    </row>
    <row r="177" spans="1:4" ht="25.5">
      <c r="A177" s="56" t="s">
        <v>916</v>
      </c>
      <c r="B177" s="60" t="s">
        <v>917</v>
      </c>
      <c r="C177" s="33" t="s">
        <v>918</v>
      </c>
      <c r="D177" s="33" t="s">
        <v>115</v>
      </c>
    </row>
    <row r="178" spans="1:4" ht="25.5">
      <c r="A178" s="56" t="s">
        <v>919</v>
      </c>
      <c r="B178" s="60" t="s">
        <v>920</v>
      </c>
      <c r="C178" s="33" t="s">
        <v>921</v>
      </c>
      <c r="D178" s="33" t="s">
        <v>922</v>
      </c>
    </row>
    <row r="179" spans="1:4" ht="14.25">
      <c r="A179" s="56" t="s">
        <v>923</v>
      </c>
      <c r="B179" s="55" t="s">
        <v>924</v>
      </c>
      <c r="C179" s="33" t="s">
        <v>925</v>
      </c>
      <c r="D179" s="33" t="s">
        <v>926</v>
      </c>
    </row>
    <row r="180" spans="1:4" ht="25.5">
      <c r="A180" s="56" t="s">
        <v>927</v>
      </c>
      <c r="B180" s="55" t="s">
        <v>928</v>
      </c>
      <c r="C180" s="33" t="s">
        <v>929</v>
      </c>
      <c r="D180" s="33" t="s">
        <v>930</v>
      </c>
    </row>
    <row r="181" spans="1:4" ht="25.5">
      <c r="A181" s="56" t="s">
        <v>931</v>
      </c>
      <c r="B181" s="55" t="s">
        <v>932</v>
      </c>
      <c r="C181" s="33" t="s">
        <v>933</v>
      </c>
      <c r="D181" s="33" t="s">
        <v>934</v>
      </c>
    </row>
    <row r="182" spans="1:4" ht="14.25">
      <c r="A182" s="56" t="s">
        <v>935</v>
      </c>
      <c r="B182" s="55" t="s">
        <v>936</v>
      </c>
      <c r="C182" s="33" t="s">
        <v>937</v>
      </c>
      <c r="D182" s="33" t="s">
        <v>145</v>
      </c>
    </row>
    <row r="183" spans="1:4" ht="25.5">
      <c r="A183" s="56" t="s">
        <v>938</v>
      </c>
      <c r="B183" s="55" t="s">
        <v>939</v>
      </c>
      <c r="C183" s="33" t="s">
        <v>940</v>
      </c>
      <c r="D183" s="33" t="s">
        <v>424</v>
      </c>
    </row>
    <row r="184" spans="1:4" ht="15.75">
      <c r="A184" s="89" t="s">
        <v>804</v>
      </c>
      <c r="B184" s="89"/>
      <c r="C184" s="89"/>
      <c r="D184" s="89"/>
    </row>
    <row r="185" spans="1:4" ht="14.25">
      <c r="A185" s="46" t="s">
        <v>496</v>
      </c>
      <c r="B185" s="48" t="s">
        <v>356</v>
      </c>
      <c r="C185" s="49" t="s">
        <v>746</v>
      </c>
      <c r="D185" s="49" t="s">
        <v>1</v>
      </c>
    </row>
    <row r="186" spans="1:4" ht="28.5">
      <c r="A186" s="53" t="s">
        <v>844</v>
      </c>
      <c r="B186" s="50" t="s">
        <v>805</v>
      </c>
      <c r="C186" s="51" t="s">
        <v>806</v>
      </c>
      <c r="D186" s="51" t="s">
        <v>807</v>
      </c>
    </row>
    <row r="187" spans="1:4" ht="14.25">
      <c r="A187" s="53" t="s">
        <v>845</v>
      </c>
      <c r="B187" s="50" t="s">
        <v>808</v>
      </c>
      <c r="C187" s="52" t="s">
        <v>809</v>
      </c>
      <c r="D187" s="52" t="s">
        <v>810</v>
      </c>
    </row>
    <row r="188" spans="1:4" ht="28.5">
      <c r="A188" s="53" t="s">
        <v>846</v>
      </c>
      <c r="B188" s="6" t="s">
        <v>811</v>
      </c>
      <c r="C188" s="51" t="s">
        <v>812</v>
      </c>
      <c r="D188" s="51" t="s">
        <v>115</v>
      </c>
    </row>
    <row r="189" spans="1:4" ht="28.5">
      <c r="A189" s="53" t="s">
        <v>847</v>
      </c>
      <c r="B189" s="6" t="s">
        <v>813</v>
      </c>
      <c r="C189" s="51" t="s">
        <v>814</v>
      </c>
      <c r="D189" s="51" t="s">
        <v>815</v>
      </c>
    </row>
    <row r="190" spans="1:4" ht="28.5">
      <c r="A190" s="53" t="s">
        <v>848</v>
      </c>
      <c r="B190" s="50" t="s">
        <v>816</v>
      </c>
      <c r="C190" s="51" t="s">
        <v>817</v>
      </c>
      <c r="D190" s="51" t="s">
        <v>818</v>
      </c>
    </row>
    <row r="191" spans="1:4" ht="14.25">
      <c r="A191" s="53" t="s">
        <v>849</v>
      </c>
      <c r="B191" s="50" t="s">
        <v>819</v>
      </c>
      <c r="C191" s="51" t="s">
        <v>820</v>
      </c>
      <c r="D191" s="51" t="s">
        <v>821</v>
      </c>
    </row>
    <row r="192" spans="1:4" ht="28.5">
      <c r="A192" s="53" t="s">
        <v>850</v>
      </c>
      <c r="B192" s="50" t="s">
        <v>822</v>
      </c>
      <c r="C192" s="51" t="s">
        <v>823</v>
      </c>
      <c r="D192" s="51" t="s">
        <v>824</v>
      </c>
    </row>
    <row r="193" spans="1:4" ht="28.5">
      <c r="A193" s="53" t="s">
        <v>851</v>
      </c>
      <c r="B193" s="50" t="s">
        <v>825</v>
      </c>
      <c r="C193" s="51" t="s">
        <v>826</v>
      </c>
      <c r="D193" s="51" t="s">
        <v>429</v>
      </c>
    </row>
    <row r="194" spans="1:4" ht="28.5">
      <c r="A194" s="53" t="s">
        <v>852</v>
      </c>
      <c r="B194" s="50" t="s">
        <v>827</v>
      </c>
      <c r="C194" s="51" t="s">
        <v>828</v>
      </c>
      <c r="D194" s="51" t="s">
        <v>829</v>
      </c>
    </row>
    <row r="195" spans="1:4" ht="42.75">
      <c r="A195" s="53" t="s">
        <v>853</v>
      </c>
      <c r="B195" s="6" t="s">
        <v>830</v>
      </c>
      <c r="C195" s="52" t="s">
        <v>831</v>
      </c>
      <c r="D195" s="52" t="s">
        <v>497</v>
      </c>
    </row>
    <row r="196" spans="1:4" ht="42.75">
      <c r="A196" s="53" t="s">
        <v>854</v>
      </c>
      <c r="B196" s="50" t="s">
        <v>832</v>
      </c>
      <c r="C196" s="51" t="s">
        <v>833</v>
      </c>
      <c r="D196" s="51" t="s">
        <v>834</v>
      </c>
    </row>
    <row r="197" spans="1:4" ht="42.75">
      <c r="A197" s="53" t="s">
        <v>855</v>
      </c>
      <c r="B197" s="6" t="s">
        <v>835</v>
      </c>
      <c r="C197" s="51" t="s">
        <v>836</v>
      </c>
      <c r="D197" s="51" t="s">
        <v>837</v>
      </c>
    </row>
    <row r="198" spans="1:4" ht="28.5">
      <c r="A198" s="53" t="s">
        <v>856</v>
      </c>
      <c r="B198" s="50" t="s">
        <v>838</v>
      </c>
      <c r="C198" s="51" t="s">
        <v>839</v>
      </c>
      <c r="D198" s="51" t="s">
        <v>840</v>
      </c>
    </row>
    <row r="199" spans="1:4" ht="14.25">
      <c r="A199" s="53" t="s">
        <v>857</v>
      </c>
      <c r="B199" s="50" t="s">
        <v>841</v>
      </c>
      <c r="C199" s="51" t="s">
        <v>842</v>
      </c>
      <c r="D199" s="51" t="s">
        <v>843</v>
      </c>
    </row>
    <row r="200" spans="1:4" ht="14.25">
      <c r="A200" s="54" t="s">
        <v>858</v>
      </c>
      <c r="B200" s="55" t="s">
        <v>859</v>
      </c>
      <c r="C200" s="51" t="s">
        <v>860</v>
      </c>
      <c r="D200" s="51" t="s">
        <v>396</v>
      </c>
    </row>
    <row r="201" spans="1:4" s="13" customFormat="1" ht="14.25">
      <c r="A201" s="54" t="s">
        <v>861</v>
      </c>
      <c r="B201" s="55" t="s">
        <v>864</v>
      </c>
      <c r="C201" s="51" t="s">
        <v>862</v>
      </c>
      <c r="D201" s="51" t="s">
        <v>863</v>
      </c>
    </row>
    <row r="202" spans="1:4" ht="15.75">
      <c r="A202" s="89" t="s">
        <v>774</v>
      </c>
      <c r="B202" s="89"/>
      <c r="C202" s="89"/>
      <c r="D202" s="89"/>
    </row>
    <row r="203" spans="1:4" ht="14.25">
      <c r="A203" s="46" t="s">
        <v>496</v>
      </c>
      <c r="B203" s="46" t="s">
        <v>356</v>
      </c>
      <c r="C203" s="47" t="s">
        <v>746</v>
      </c>
      <c r="D203" s="47" t="s">
        <v>1</v>
      </c>
    </row>
    <row r="204" spans="1:4" s="13" customFormat="1" ht="14.25">
      <c r="A204" s="33" t="s">
        <v>747</v>
      </c>
      <c r="B204" s="56" t="s">
        <v>748</v>
      </c>
      <c r="C204" s="36" t="s">
        <v>749</v>
      </c>
      <c r="D204" s="36" t="s">
        <v>600</v>
      </c>
    </row>
    <row r="205" spans="1:4" ht="28.5">
      <c r="A205" s="33" t="s">
        <v>750</v>
      </c>
      <c r="B205" s="56" t="s">
        <v>751</v>
      </c>
      <c r="C205" s="36" t="str">
        <f>"KHALOUA"</f>
        <v>KHALOUA</v>
      </c>
      <c r="D205" s="36" t="str">
        <f>"Mohamed"</f>
        <v>Mohamed</v>
      </c>
    </row>
    <row r="206" spans="1:4" ht="28.5">
      <c r="A206" s="33" t="s">
        <v>752</v>
      </c>
      <c r="B206" s="56" t="s">
        <v>753</v>
      </c>
      <c r="C206" s="36" t="str">
        <f>"LAMBERT"</f>
        <v>LAMBERT</v>
      </c>
      <c r="D206" s="36" t="str">
        <f>"Vivian"</f>
        <v>Vivian</v>
      </c>
    </row>
    <row r="207" spans="1:4" ht="28.5">
      <c r="A207" s="33" t="s">
        <v>754</v>
      </c>
      <c r="B207" s="56" t="s">
        <v>755</v>
      </c>
      <c r="C207" s="36" t="str">
        <f>"NIYITEGEKA"</f>
        <v>NIYITEGEKA</v>
      </c>
      <c r="D207" s="36" t="str">
        <f>"Anne-Marie"</f>
        <v>Anne-Marie</v>
      </c>
    </row>
    <row r="208" spans="1:4" ht="14.25">
      <c r="A208" s="33" t="s">
        <v>756</v>
      </c>
      <c r="B208" s="56" t="s">
        <v>757</v>
      </c>
      <c r="C208" s="36" t="str">
        <f>"SCHMIT"</f>
        <v>SCHMIT</v>
      </c>
      <c r="D208" s="36" t="str">
        <f>"Sabine"</f>
        <v>Sabine</v>
      </c>
    </row>
    <row r="209" spans="1:4" ht="14.25">
      <c r="A209" s="33" t="s">
        <v>758</v>
      </c>
      <c r="B209" s="56" t="s">
        <v>759</v>
      </c>
      <c r="C209" s="36" t="str">
        <f>"AMAROCHI"</f>
        <v>AMAROCHI</v>
      </c>
      <c r="D209" s="36" t="str">
        <f>"Meriem"</f>
        <v>Meriem</v>
      </c>
    </row>
    <row r="210" spans="1:4" ht="57">
      <c r="A210" s="33" t="s">
        <v>760</v>
      </c>
      <c r="B210" s="56" t="s">
        <v>761</v>
      </c>
      <c r="C210" s="36" t="str">
        <f>"BEKA"</f>
        <v>BEKA</v>
      </c>
      <c r="D210" s="36" t="str">
        <f>"Léopold"</f>
        <v>Léopold</v>
      </c>
    </row>
    <row r="211" spans="1:4" ht="14.25">
      <c r="A211" s="33" t="s">
        <v>762</v>
      </c>
      <c r="B211" s="56" t="s">
        <v>763</v>
      </c>
      <c r="C211" s="36" t="str">
        <f>"CHEBICHEB"</f>
        <v>CHEBICHEB</v>
      </c>
      <c r="D211" s="36" t="str">
        <f>"Leila"</f>
        <v>Leila</v>
      </c>
    </row>
    <row r="212" spans="1:4" ht="28.5">
      <c r="A212" s="33" t="s">
        <v>764</v>
      </c>
      <c r="B212" s="56" t="s">
        <v>765</v>
      </c>
      <c r="C212" s="36" t="str">
        <f>"DESCENDRE"</f>
        <v>DESCENDRE</v>
      </c>
      <c r="D212" s="36" t="str">
        <f>"Yann"</f>
        <v>Yann</v>
      </c>
    </row>
    <row r="213" spans="1:4" ht="28.5">
      <c r="A213" s="33" t="s">
        <v>766</v>
      </c>
      <c r="B213" s="56" t="s">
        <v>767</v>
      </c>
      <c r="C213" s="36" t="str">
        <f>"HALLAL"</f>
        <v>HALLAL</v>
      </c>
      <c r="D213" s="36" t="str">
        <f>"Saïd"</f>
        <v>Saïd</v>
      </c>
    </row>
    <row r="214" spans="1:4" ht="28.5">
      <c r="A214" s="33" t="s">
        <v>768</v>
      </c>
      <c r="B214" s="56" t="s">
        <v>769</v>
      </c>
      <c r="C214" s="36" t="str">
        <f>"HENRARD"</f>
        <v>HENRARD</v>
      </c>
      <c r="D214" s="36" t="str">
        <f>"Juline"</f>
        <v>Juline</v>
      </c>
    </row>
    <row r="215" spans="1:4" ht="28.5">
      <c r="A215" s="33" t="s">
        <v>770</v>
      </c>
      <c r="B215" s="56" t="s">
        <v>772</v>
      </c>
      <c r="C215" s="122" t="s">
        <v>440</v>
      </c>
      <c r="D215" s="123"/>
    </row>
    <row r="216" spans="1:4" ht="28.5">
      <c r="A216" s="33" t="s">
        <v>771</v>
      </c>
      <c r="B216" s="56" t="s">
        <v>773</v>
      </c>
      <c r="C216" s="122" t="s">
        <v>440</v>
      </c>
      <c r="D216" s="123"/>
    </row>
    <row r="217" spans="1:4" ht="14.25">
      <c r="A217" s="33" t="s">
        <v>796</v>
      </c>
      <c r="B217" s="57" t="s">
        <v>775</v>
      </c>
      <c r="C217" s="58" t="s">
        <v>776</v>
      </c>
      <c r="D217" s="58" t="s">
        <v>194</v>
      </c>
    </row>
    <row r="218" spans="1:4" ht="28.5">
      <c r="A218" s="33" t="s">
        <v>797</v>
      </c>
      <c r="B218" s="57" t="s">
        <v>777</v>
      </c>
      <c r="C218" s="58" t="s">
        <v>778</v>
      </c>
      <c r="D218" s="58" t="s">
        <v>779</v>
      </c>
    </row>
    <row r="219" spans="1:4" ht="14.25">
      <c r="A219" s="33" t="s">
        <v>798</v>
      </c>
      <c r="B219" s="57" t="s">
        <v>780</v>
      </c>
      <c r="C219" s="58" t="s">
        <v>781</v>
      </c>
      <c r="D219" s="58" t="s">
        <v>782</v>
      </c>
    </row>
    <row r="220" spans="1:4" ht="28.5">
      <c r="A220" s="33" t="s">
        <v>799</v>
      </c>
      <c r="B220" s="57" t="s">
        <v>783</v>
      </c>
      <c r="C220" s="58" t="s">
        <v>784</v>
      </c>
      <c r="D220" s="58" t="s">
        <v>785</v>
      </c>
    </row>
    <row r="221" spans="1:4" ht="28.5">
      <c r="A221" s="33" t="s">
        <v>800</v>
      </c>
      <c r="B221" s="57" t="s">
        <v>786</v>
      </c>
      <c r="C221" s="58" t="s">
        <v>787</v>
      </c>
      <c r="D221" s="58" t="s">
        <v>788</v>
      </c>
    </row>
    <row r="222" spans="1:4" ht="42.75">
      <c r="A222" s="33" t="s">
        <v>801</v>
      </c>
      <c r="B222" s="57" t="s">
        <v>789</v>
      </c>
      <c r="C222" s="58" t="s">
        <v>790</v>
      </c>
      <c r="D222" s="58" t="s">
        <v>37</v>
      </c>
    </row>
    <row r="223" spans="1:4" ht="28.5">
      <c r="A223" s="33" t="s">
        <v>802</v>
      </c>
      <c r="B223" s="57" t="s">
        <v>791</v>
      </c>
      <c r="C223" s="58" t="s">
        <v>792</v>
      </c>
      <c r="D223" s="58" t="s">
        <v>56</v>
      </c>
    </row>
    <row r="224" spans="1:4" ht="28.5">
      <c r="A224" s="33" t="s">
        <v>803</v>
      </c>
      <c r="B224" s="57" t="s">
        <v>793</v>
      </c>
      <c r="C224" s="58" t="s">
        <v>794</v>
      </c>
      <c r="D224" s="58" t="s">
        <v>795</v>
      </c>
    </row>
    <row r="225" spans="1:4" ht="15.75">
      <c r="A225" s="89" t="s">
        <v>684</v>
      </c>
      <c r="B225" s="89"/>
      <c r="C225" s="89"/>
      <c r="D225" s="89"/>
    </row>
    <row r="226" spans="1:4" ht="14.25">
      <c r="A226" s="26" t="s">
        <v>496</v>
      </c>
      <c r="B226" s="26" t="s">
        <v>356</v>
      </c>
      <c r="C226" s="5" t="s">
        <v>0</v>
      </c>
      <c r="D226" s="5" t="s">
        <v>1</v>
      </c>
    </row>
    <row r="227" spans="1:4" ht="28.5">
      <c r="A227" s="45" t="s">
        <v>685</v>
      </c>
      <c r="B227" s="45" t="s">
        <v>698</v>
      </c>
      <c r="C227" s="11" t="s">
        <v>699</v>
      </c>
      <c r="D227" s="11" t="s">
        <v>700</v>
      </c>
    </row>
    <row r="228" spans="1:4" ht="14.25">
      <c r="A228" s="45" t="s">
        <v>686</v>
      </c>
      <c r="B228" s="45" t="s">
        <v>701</v>
      </c>
      <c r="C228" s="11" t="s">
        <v>702</v>
      </c>
      <c r="D228" s="11" t="s">
        <v>703</v>
      </c>
    </row>
    <row r="229" spans="1:4" ht="14.25">
      <c r="A229" s="45" t="s">
        <v>687</v>
      </c>
      <c r="B229" s="45" t="s">
        <v>704</v>
      </c>
      <c r="C229" s="11" t="s">
        <v>705</v>
      </c>
      <c r="D229" s="11" t="s">
        <v>706</v>
      </c>
    </row>
    <row r="230" spans="1:4" ht="14.25">
      <c r="A230" s="45" t="s">
        <v>688</v>
      </c>
      <c r="B230" s="45" t="s">
        <v>707</v>
      </c>
      <c r="C230" s="11" t="s">
        <v>708</v>
      </c>
      <c r="D230" s="11" t="s">
        <v>592</v>
      </c>
    </row>
    <row r="231" spans="1:4" ht="28.5">
      <c r="A231" s="45" t="s">
        <v>689</v>
      </c>
      <c r="B231" s="45" t="s">
        <v>709</v>
      </c>
      <c r="C231" s="11" t="s">
        <v>710</v>
      </c>
      <c r="D231" s="11" t="s">
        <v>56</v>
      </c>
    </row>
    <row r="232" spans="1:4" ht="14.25">
      <c r="A232" s="45" t="s">
        <v>690</v>
      </c>
      <c r="B232" s="45" t="s">
        <v>711</v>
      </c>
      <c r="C232" s="11" t="s">
        <v>712</v>
      </c>
      <c r="D232" s="11" t="s">
        <v>396</v>
      </c>
    </row>
    <row r="233" spans="1:4" ht="28.5">
      <c r="A233" s="45" t="s">
        <v>691</v>
      </c>
      <c r="B233" s="45" t="s">
        <v>713</v>
      </c>
      <c r="C233" s="11" t="s">
        <v>714</v>
      </c>
      <c r="D233" s="11" t="s">
        <v>432</v>
      </c>
    </row>
    <row r="234" spans="1:4" ht="14.25">
      <c r="A234" s="45" t="s">
        <v>692</v>
      </c>
      <c r="B234" s="45" t="s">
        <v>715</v>
      </c>
      <c r="C234" s="11" t="s">
        <v>716</v>
      </c>
      <c r="D234" s="11" t="s">
        <v>717</v>
      </c>
    </row>
    <row r="235" spans="1:4" ht="14.25">
      <c r="A235" s="45" t="s">
        <v>693</v>
      </c>
      <c r="B235" s="45" t="s">
        <v>718</v>
      </c>
      <c r="C235" s="11" t="s">
        <v>719</v>
      </c>
      <c r="D235" s="11" t="s">
        <v>720</v>
      </c>
    </row>
    <row r="236" spans="1:4" ht="28.5">
      <c r="A236" s="45" t="s">
        <v>694</v>
      </c>
      <c r="B236" s="45" t="s">
        <v>721</v>
      </c>
      <c r="C236" s="11" t="s">
        <v>722</v>
      </c>
      <c r="D236" s="11" t="s">
        <v>723</v>
      </c>
    </row>
    <row r="237" spans="1:4" ht="14.25">
      <c r="A237" s="45" t="s">
        <v>695</v>
      </c>
      <c r="B237" s="45" t="s">
        <v>724</v>
      </c>
      <c r="C237" s="11" t="s">
        <v>725</v>
      </c>
      <c r="D237" s="11" t="s">
        <v>726</v>
      </c>
    </row>
    <row r="238" spans="1:4" ht="14.25">
      <c r="A238" s="45" t="s">
        <v>696</v>
      </c>
      <c r="B238" s="45" t="s">
        <v>727</v>
      </c>
      <c r="C238" s="113" t="s">
        <v>440</v>
      </c>
      <c r="D238" s="114"/>
    </row>
    <row r="239" spans="1:4" ht="14.25">
      <c r="A239" s="45" t="s">
        <v>697</v>
      </c>
      <c r="B239" s="2" t="s">
        <v>728</v>
      </c>
      <c r="C239" s="115" t="s">
        <v>440</v>
      </c>
      <c r="D239" s="116"/>
    </row>
    <row r="240" spans="1:4" ht="14.25">
      <c r="A240" s="45" t="s">
        <v>729</v>
      </c>
      <c r="B240" s="12" t="s">
        <v>733</v>
      </c>
      <c r="C240" s="2" t="s">
        <v>734</v>
      </c>
      <c r="D240" s="2" t="s">
        <v>115</v>
      </c>
    </row>
    <row r="241" spans="1:4" ht="14.25">
      <c r="A241" s="45" t="s">
        <v>730</v>
      </c>
      <c r="B241" s="12" t="s">
        <v>735</v>
      </c>
      <c r="C241" s="2" t="s">
        <v>736</v>
      </c>
      <c r="D241" s="2" t="s">
        <v>737</v>
      </c>
    </row>
    <row r="242" spans="1:4" ht="14.25">
      <c r="A242" s="45" t="s">
        <v>731</v>
      </c>
      <c r="B242" s="12" t="s">
        <v>739</v>
      </c>
      <c r="C242" s="2" t="s">
        <v>740</v>
      </c>
      <c r="D242" s="2" t="s">
        <v>45</v>
      </c>
    </row>
    <row r="243" spans="1:4" ht="14.25">
      <c r="A243" s="45" t="s">
        <v>732</v>
      </c>
      <c r="B243" s="12" t="s">
        <v>741</v>
      </c>
      <c r="C243" s="2" t="s">
        <v>742</v>
      </c>
      <c r="D243" s="2" t="s">
        <v>75</v>
      </c>
    </row>
    <row r="244" spans="1:4" ht="14.25">
      <c r="A244" s="45" t="s">
        <v>738</v>
      </c>
      <c r="B244" s="2" t="s">
        <v>745</v>
      </c>
      <c r="C244" s="2" t="s">
        <v>744</v>
      </c>
      <c r="D244" s="2" t="s">
        <v>743</v>
      </c>
    </row>
    <row r="245" spans="1:4" ht="15.75">
      <c r="A245" s="89" t="s">
        <v>596</v>
      </c>
      <c r="B245" s="89"/>
      <c r="C245" s="89"/>
      <c r="D245" s="89"/>
    </row>
    <row r="246" spans="1:4" ht="14.25">
      <c r="A246" s="26" t="s">
        <v>496</v>
      </c>
      <c r="B246" s="26" t="s">
        <v>356</v>
      </c>
      <c r="C246" s="5" t="s">
        <v>0</v>
      </c>
      <c r="D246" s="5" t="s">
        <v>1</v>
      </c>
    </row>
    <row r="247" spans="1:4" ht="15.75">
      <c r="A247" s="39" t="s">
        <v>660</v>
      </c>
      <c r="B247" s="37" t="s">
        <v>576</v>
      </c>
      <c r="C247" s="33" t="s">
        <v>577</v>
      </c>
      <c r="D247" s="33" t="s">
        <v>578</v>
      </c>
    </row>
    <row r="248" spans="1:4" ht="26.25">
      <c r="A248" s="39" t="s">
        <v>619</v>
      </c>
      <c r="B248" s="38" t="s">
        <v>579</v>
      </c>
      <c r="C248" s="33" t="s">
        <v>580</v>
      </c>
      <c r="D248" s="33" t="s">
        <v>581</v>
      </c>
    </row>
    <row r="249" spans="1:4" ht="26.25">
      <c r="A249" s="39" t="s">
        <v>620</v>
      </c>
      <c r="B249" s="37" t="s">
        <v>582</v>
      </c>
      <c r="C249" s="33" t="str">
        <f>"CLAUSE"</f>
        <v>CLAUSE</v>
      </c>
      <c r="D249" s="33" t="str">
        <f>"Cindy"</f>
        <v>Cindy</v>
      </c>
    </row>
    <row r="250" spans="1:4" ht="26.25">
      <c r="A250" s="39" t="s">
        <v>621</v>
      </c>
      <c r="B250" s="37" t="s">
        <v>583</v>
      </c>
      <c r="C250" s="33" t="s">
        <v>584</v>
      </c>
      <c r="D250" s="33" t="s">
        <v>585</v>
      </c>
    </row>
    <row r="251" spans="1:4" ht="15.75">
      <c r="A251" s="39" t="s">
        <v>622</v>
      </c>
      <c r="B251" s="37" t="s">
        <v>586</v>
      </c>
      <c r="C251" s="33" t="s">
        <v>587</v>
      </c>
      <c r="D251" s="33" t="s">
        <v>588</v>
      </c>
    </row>
    <row r="252" spans="1:4" ht="15.75">
      <c r="A252" s="39" t="s">
        <v>623</v>
      </c>
      <c r="B252" s="37" t="s">
        <v>589</v>
      </c>
      <c r="C252" s="33" t="s">
        <v>590</v>
      </c>
      <c r="D252" s="33" t="s">
        <v>591</v>
      </c>
    </row>
    <row r="253" spans="1:4" ht="15.75">
      <c r="A253" s="39" t="s">
        <v>624</v>
      </c>
      <c r="B253" s="37" t="s">
        <v>593</v>
      </c>
      <c r="C253" s="33" t="s">
        <v>594</v>
      </c>
      <c r="D253" s="33" t="s">
        <v>595</v>
      </c>
    </row>
    <row r="254" spans="1:4" ht="26.25">
      <c r="A254" s="39" t="s">
        <v>661</v>
      </c>
      <c r="B254" s="43" t="s">
        <v>625</v>
      </c>
      <c r="C254" s="33" t="str">
        <f>"CLEMENT"</f>
        <v>CLEMENT</v>
      </c>
      <c r="D254" s="33" t="str">
        <f>"Yaëlle"</f>
        <v>Yaëlle</v>
      </c>
    </row>
    <row r="255" spans="1:4" ht="26.25">
      <c r="A255" s="39" t="s">
        <v>662</v>
      </c>
      <c r="B255" s="43" t="s">
        <v>626</v>
      </c>
      <c r="C255" s="107" t="s">
        <v>440</v>
      </c>
      <c r="D255" s="108"/>
    </row>
    <row r="256" spans="1:4" ht="26.25">
      <c r="A256" s="39" t="s">
        <v>663</v>
      </c>
      <c r="B256" s="43" t="s">
        <v>627</v>
      </c>
      <c r="C256" s="107" t="s">
        <v>440</v>
      </c>
      <c r="D256" s="108"/>
    </row>
    <row r="257" spans="1:4" ht="15.75">
      <c r="A257" s="39" t="s">
        <v>664</v>
      </c>
      <c r="B257" s="43" t="s">
        <v>628</v>
      </c>
      <c r="C257" s="44" t="s">
        <v>629</v>
      </c>
      <c r="D257" s="44" t="s">
        <v>480</v>
      </c>
    </row>
    <row r="258" spans="1:4" ht="15.75">
      <c r="A258" s="39" t="s">
        <v>665</v>
      </c>
      <c r="B258" s="42" t="s">
        <v>630</v>
      </c>
      <c r="C258" s="107" t="s">
        <v>440</v>
      </c>
      <c r="D258" s="108"/>
    </row>
    <row r="259" spans="1:4" ht="15.75">
      <c r="A259" s="39" t="s">
        <v>666</v>
      </c>
      <c r="B259" s="43" t="s">
        <v>631</v>
      </c>
      <c r="C259" s="44" t="str">
        <f>"EL HAIK"</f>
        <v>EL HAIK</v>
      </c>
      <c r="D259" s="44" t="str">
        <f>"Sofiane"</f>
        <v>Sofiane</v>
      </c>
    </row>
    <row r="260" spans="1:4" ht="26.25">
      <c r="A260" s="39" t="s">
        <v>667</v>
      </c>
      <c r="B260" s="43" t="s">
        <v>632</v>
      </c>
      <c r="C260" s="44" t="str">
        <f>"EL IKDIMI"</f>
        <v>EL IKDIMI</v>
      </c>
      <c r="D260" s="44" t="str">
        <f>"Youssef"</f>
        <v>Youssef</v>
      </c>
    </row>
    <row r="261" spans="1:4" ht="26.25">
      <c r="A261" s="39" t="s">
        <v>668</v>
      </c>
      <c r="B261" s="43" t="s">
        <v>633</v>
      </c>
      <c r="C261" s="44" t="s">
        <v>634</v>
      </c>
      <c r="D261" s="44" t="s">
        <v>635</v>
      </c>
    </row>
    <row r="262" spans="1:4" ht="26.25">
      <c r="A262" s="39" t="s">
        <v>669</v>
      </c>
      <c r="B262" s="43" t="s">
        <v>636</v>
      </c>
      <c r="C262" s="44" t="s">
        <v>637</v>
      </c>
      <c r="D262" s="44" t="s">
        <v>638</v>
      </c>
    </row>
    <row r="263" spans="1:4" ht="15.75">
      <c r="A263" s="39" t="s">
        <v>670</v>
      </c>
      <c r="B263" s="43" t="s">
        <v>639</v>
      </c>
      <c r="C263" s="44" t="s">
        <v>640</v>
      </c>
      <c r="D263" s="44" t="s">
        <v>641</v>
      </c>
    </row>
    <row r="264" spans="1:4" ht="39">
      <c r="A264" s="39" t="s">
        <v>671</v>
      </c>
      <c r="B264" s="43" t="s">
        <v>642</v>
      </c>
      <c r="C264" s="44" t="s">
        <v>643</v>
      </c>
      <c r="D264" s="44" t="s">
        <v>644</v>
      </c>
    </row>
    <row r="265" spans="1:4" ht="26.25">
      <c r="A265" s="39" t="s">
        <v>672</v>
      </c>
      <c r="B265" s="43" t="s">
        <v>645</v>
      </c>
      <c r="C265" s="44" t="s">
        <v>646</v>
      </c>
      <c r="D265" s="44" t="s">
        <v>429</v>
      </c>
    </row>
    <row r="266" spans="1:4" ht="15.75">
      <c r="A266" s="39" t="s">
        <v>673</v>
      </c>
      <c r="B266" s="43" t="s">
        <v>647</v>
      </c>
      <c r="C266" s="44" t="s">
        <v>648</v>
      </c>
      <c r="D266" s="44" t="s">
        <v>649</v>
      </c>
    </row>
    <row r="267" spans="1:4" ht="26.25">
      <c r="A267" s="39" t="s">
        <v>674</v>
      </c>
      <c r="B267" s="43" t="s">
        <v>650</v>
      </c>
      <c r="C267" s="44" t="s">
        <v>651</v>
      </c>
      <c r="D267" s="44" t="s">
        <v>652</v>
      </c>
    </row>
    <row r="268" spans="1:4" ht="15.75">
      <c r="A268" s="39" t="s">
        <v>675</v>
      </c>
      <c r="B268" s="43" t="s">
        <v>653</v>
      </c>
      <c r="C268" s="44" t="s">
        <v>654</v>
      </c>
      <c r="D268" s="44" t="s">
        <v>655</v>
      </c>
    </row>
    <row r="269" spans="1:4" ht="15.75">
      <c r="A269" s="39" t="s">
        <v>676</v>
      </c>
      <c r="B269" s="43" t="s">
        <v>656</v>
      </c>
      <c r="C269" s="44" t="s">
        <v>657</v>
      </c>
      <c r="D269" s="44" t="s">
        <v>658</v>
      </c>
    </row>
    <row r="270" spans="1:4" ht="43.5">
      <c r="A270" s="39" t="s">
        <v>677</v>
      </c>
      <c r="B270" s="42" t="s">
        <v>659</v>
      </c>
      <c r="C270" s="33" t="str">
        <f>"TAHAR"</f>
        <v>TAHAR</v>
      </c>
      <c r="D270" s="33" t="str">
        <f>"Laïla"</f>
        <v>Laïla</v>
      </c>
    </row>
    <row r="271" spans="1:4" ht="15.75">
      <c r="A271" s="117" t="s">
        <v>618</v>
      </c>
      <c r="B271" s="117"/>
      <c r="C271" s="117"/>
      <c r="D271" s="118"/>
    </row>
    <row r="272" spans="1:4" ht="14.25">
      <c r="A272" s="40" t="s">
        <v>355</v>
      </c>
      <c r="B272" s="41" t="s">
        <v>356</v>
      </c>
      <c r="C272" s="41" t="s">
        <v>0</v>
      </c>
      <c r="D272" s="41" t="s">
        <v>1</v>
      </c>
    </row>
    <row r="273" spans="1:4" ht="28.5">
      <c r="A273" s="33">
        <v>1354</v>
      </c>
      <c r="B273" s="42" t="s">
        <v>597</v>
      </c>
      <c r="C273" s="42" t="s">
        <v>598</v>
      </c>
      <c r="D273" s="34" t="s">
        <v>599</v>
      </c>
    </row>
    <row r="274" spans="1:4" ht="42.75">
      <c r="A274" s="33">
        <v>1358</v>
      </c>
      <c r="B274" s="42" t="s">
        <v>601</v>
      </c>
      <c r="C274" s="42" t="s">
        <v>602</v>
      </c>
      <c r="D274" s="34" t="s">
        <v>603</v>
      </c>
    </row>
    <row r="275" spans="1:4" ht="28.5">
      <c r="A275" s="33">
        <v>1359</v>
      </c>
      <c r="B275" s="42" t="s">
        <v>604</v>
      </c>
      <c r="C275" s="42" t="s">
        <v>605</v>
      </c>
      <c r="D275" s="34" t="s">
        <v>606</v>
      </c>
    </row>
    <row r="276" spans="1:4" ht="28.5">
      <c r="A276" s="33" t="s">
        <v>607</v>
      </c>
      <c r="B276" s="42" t="s">
        <v>608</v>
      </c>
      <c r="C276" s="42" t="s">
        <v>609</v>
      </c>
      <c r="D276" s="34" t="s">
        <v>610</v>
      </c>
    </row>
    <row r="277" spans="1:4" ht="28.5">
      <c r="A277" s="33" t="s">
        <v>611</v>
      </c>
      <c r="B277" s="42" t="s">
        <v>612</v>
      </c>
      <c r="C277" s="42" t="s">
        <v>613</v>
      </c>
      <c r="D277" s="34" t="s">
        <v>614</v>
      </c>
    </row>
    <row r="278" spans="1:4" ht="28.5">
      <c r="A278" s="33" t="s">
        <v>615</v>
      </c>
      <c r="B278" s="42" t="s">
        <v>616</v>
      </c>
      <c r="C278" s="42" t="s">
        <v>617</v>
      </c>
      <c r="D278" s="34" t="s">
        <v>550</v>
      </c>
    </row>
    <row r="279" spans="1:4" ht="15.75">
      <c r="A279" s="89" t="s">
        <v>495</v>
      </c>
      <c r="B279" s="89"/>
      <c r="C279" s="89"/>
      <c r="D279" s="89"/>
    </row>
    <row r="280" spans="1:4" ht="14.25">
      <c r="A280" s="26" t="s">
        <v>496</v>
      </c>
      <c r="B280" s="26" t="s">
        <v>356</v>
      </c>
      <c r="C280" s="5" t="s">
        <v>0</v>
      </c>
      <c r="D280" s="5" t="s">
        <v>1</v>
      </c>
    </row>
    <row r="281" spans="1:4" ht="14.25">
      <c r="A281" s="33" t="s">
        <v>498</v>
      </c>
      <c r="B281" s="35" t="s">
        <v>499</v>
      </c>
      <c r="C281" s="34" t="s">
        <v>500</v>
      </c>
      <c r="D281" s="34" t="s">
        <v>501</v>
      </c>
    </row>
    <row r="282" spans="1:4" ht="14.25">
      <c r="A282" s="33" t="s">
        <v>502</v>
      </c>
      <c r="B282" s="35" t="s">
        <v>503</v>
      </c>
      <c r="C282" s="34" t="s">
        <v>504</v>
      </c>
      <c r="D282" s="34" t="s">
        <v>505</v>
      </c>
    </row>
    <row r="283" spans="1:4" ht="42.75">
      <c r="A283" s="33" t="s">
        <v>506</v>
      </c>
      <c r="B283" s="35" t="s">
        <v>507</v>
      </c>
      <c r="C283" s="111" t="s">
        <v>440</v>
      </c>
      <c r="D283" s="112"/>
    </row>
    <row r="284" spans="1:4" ht="14.25">
      <c r="A284" s="33" t="s">
        <v>508</v>
      </c>
      <c r="B284" s="35" t="s">
        <v>509</v>
      </c>
      <c r="C284" s="34" t="s">
        <v>510</v>
      </c>
      <c r="D284" s="34" t="s">
        <v>511</v>
      </c>
    </row>
    <row r="285" spans="1:4" ht="28.5">
      <c r="A285" s="33" t="s">
        <v>512</v>
      </c>
      <c r="B285" s="35" t="s">
        <v>513</v>
      </c>
      <c r="C285" s="34" t="str">
        <f>"GILLIS"</f>
        <v>GILLIS</v>
      </c>
      <c r="D285" s="34" t="str">
        <f>"Françoise"</f>
        <v>Françoise</v>
      </c>
    </row>
    <row r="286" spans="1:4" ht="28.5">
      <c r="A286" s="33" t="s">
        <v>514</v>
      </c>
      <c r="B286" s="35" t="s">
        <v>515</v>
      </c>
      <c r="C286" s="34" t="s">
        <v>516</v>
      </c>
      <c r="D286" s="34" t="s">
        <v>517</v>
      </c>
    </row>
    <row r="287" spans="1:4" ht="28.5">
      <c r="A287" s="33" t="s">
        <v>518</v>
      </c>
      <c r="B287" s="35" t="s">
        <v>519</v>
      </c>
      <c r="C287" s="34" t="s">
        <v>520</v>
      </c>
      <c r="D287" s="34" t="s">
        <v>521</v>
      </c>
    </row>
    <row r="288" spans="1:4" ht="28.5">
      <c r="A288" s="33" t="s">
        <v>522</v>
      </c>
      <c r="B288" s="35" t="s">
        <v>523</v>
      </c>
      <c r="C288" s="34" t="s">
        <v>524</v>
      </c>
      <c r="D288" s="34" t="s">
        <v>115</v>
      </c>
    </row>
    <row r="289" spans="1:4" ht="14.25">
      <c r="A289" s="33" t="s">
        <v>525</v>
      </c>
      <c r="B289" s="35" t="s">
        <v>526</v>
      </c>
      <c r="C289" s="34" t="s">
        <v>527</v>
      </c>
      <c r="D289" s="34" t="s">
        <v>528</v>
      </c>
    </row>
    <row r="290" spans="1:4" ht="14.25">
      <c r="A290" s="33" t="s">
        <v>529</v>
      </c>
      <c r="B290" s="35" t="s">
        <v>530</v>
      </c>
      <c r="C290" s="34" t="s">
        <v>531</v>
      </c>
      <c r="D290" s="34" t="s">
        <v>532</v>
      </c>
    </row>
    <row r="291" spans="1:4" ht="14.25">
      <c r="A291" s="33" t="s">
        <v>533</v>
      </c>
      <c r="B291" s="35" t="s">
        <v>534</v>
      </c>
      <c r="C291" s="34" t="s">
        <v>535</v>
      </c>
      <c r="D291" s="34" t="s">
        <v>145</v>
      </c>
    </row>
    <row r="292" spans="1:4" ht="28.5">
      <c r="A292" s="33" t="s">
        <v>536</v>
      </c>
      <c r="B292" s="35" t="s">
        <v>537</v>
      </c>
      <c r="C292" s="34" t="s">
        <v>538</v>
      </c>
      <c r="D292" s="34" t="s">
        <v>539</v>
      </c>
    </row>
    <row r="293" spans="1:4" ht="15">
      <c r="A293" s="121" t="s">
        <v>540</v>
      </c>
      <c r="B293" s="121"/>
      <c r="C293" s="121"/>
      <c r="D293" s="121"/>
    </row>
    <row r="294" spans="1:4" ht="14.25">
      <c r="A294" s="26" t="s">
        <v>355</v>
      </c>
      <c r="B294" s="26" t="s">
        <v>356</v>
      </c>
      <c r="C294" s="5" t="s">
        <v>0</v>
      </c>
      <c r="D294" s="5" t="s">
        <v>1</v>
      </c>
    </row>
    <row r="295" spans="1:4" ht="28.5">
      <c r="A295" s="28" t="s">
        <v>438</v>
      </c>
      <c r="B295" s="29" t="s">
        <v>439</v>
      </c>
      <c r="C295" s="102" t="s">
        <v>440</v>
      </c>
      <c r="D295" s="103"/>
    </row>
    <row r="296" spans="1:4" ht="14.25">
      <c r="A296" s="28" t="s">
        <v>441</v>
      </c>
      <c r="B296" s="29" t="s">
        <v>442</v>
      </c>
      <c r="C296" s="102" t="s">
        <v>440</v>
      </c>
      <c r="D296" s="103"/>
    </row>
    <row r="297" spans="1:4" ht="28.5">
      <c r="A297" s="28" t="s">
        <v>443</v>
      </c>
      <c r="B297" s="29" t="s">
        <v>444</v>
      </c>
      <c r="C297" s="28" t="s">
        <v>445</v>
      </c>
      <c r="D297" s="28" t="s">
        <v>446</v>
      </c>
    </row>
    <row r="298" spans="1:4" ht="42.75">
      <c r="A298" s="28" t="s">
        <v>447</v>
      </c>
      <c r="B298" s="29" t="s">
        <v>448</v>
      </c>
      <c r="C298" s="102" t="s">
        <v>440</v>
      </c>
      <c r="D298" s="103"/>
    </row>
    <row r="299" spans="1:4" ht="28.5">
      <c r="A299" s="28" t="s">
        <v>449</v>
      </c>
      <c r="B299" s="29" t="s">
        <v>450</v>
      </c>
      <c r="C299" s="28" t="s">
        <v>451</v>
      </c>
      <c r="D299" s="28" t="s">
        <v>452</v>
      </c>
    </row>
    <row r="300" spans="1:4" ht="14.25">
      <c r="A300" s="28" t="s">
        <v>453</v>
      </c>
      <c r="B300" s="29" t="s">
        <v>454</v>
      </c>
      <c r="C300" s="102" t="s">
        <v>440</v>
      </c>
      <c r="D300" s="103"/>
    </row>
    <row r="301" spans="1:4" ht="28.5">
      <c r="A301" s="28" t="s">
        <v>455</v>
      </c>
      <c r="B301" s="29" t="s">
        <v>456</v>
      </c>
      <c r="C301" s="28" t="s">
        <v>457</v>
      </c>
      <c r="D301" s="28" t="s">
        <v>458</v>
      </c>
    </row>
    <row r="302" spans="1:4" ht="28.5">
      <c r="A302" s="28" t="s">
        <v>459</v>
      </c>
      <c r="B302" s="29" t="s">
        <v>460</v>
      </c>
      <c r="C302" s="28" t="s">
        <v>461</v>
      </c>
      <c r="D302" s="28" t="s">
        <v>424</v>
      </c>
    </row>
    <row r="303" spans="1:4" ht="14.25">
      <c r="A303" s="28" t="s">
        <v>462</v>
      </c>
      <c r="B303" s="29" t="s">
        <v>463</v>
      </c>
      <c r="C303" s="28" t="s">
        <v>464</v>
      </c>
      <c r="D303" s="28" t="s">
        <v>465</v>
      </c>
    </row>
    <row r="304" spans="1:4" ht="14.25">
      <c r="A304" s="28" t="s">
        <v>466</v>
      </c>
      <c r="B304" s="29" t="s">
        <v>467</v>
      </c>
      <c r="C304" s="28" t="s">
        <v>237</v>
      </c>
      <c r="D304" s="28" t="s">
        <v>468</v>
      </c>
    </row>
    <row r="305" spans="1:4" ht="28.5">
      <c r="A305" s="28" t="s">
        <v>469</v>
      </c>
      <c r="B305" s="29" t="s">
        <v>470</v>
      </c>
      <c r="C305" s="28" t="s">
        <v>471</v>
      </c>
      <c r="D305" s="28" t="s">
        <v>472</v>
      </c>
    </row>
    <row r="306" spans="1:4" ht="28.5">
      <c r="A306" s="28" t="s">
        <v>473</v>
      </c>
      <c r="B306" s="29" t="s">
        <v>474</v>
      </c>
      <c r="C306" s="28" t="s">
        <v>475</v>
      </c>
      <c r="D306" s="28" t="s">
        <v>476</v>
      </c>
    </row>
    <row r="307" spans="1:4" ht="28.5">
      <c r="A307" s="28" t="s">
        <v>477</v>
      </c>
      <c r="B307" s="29" t="s">
        <v>478</v>
      </c>
      <c r="C307" s="28" t="s">
        <v>479</v>
      </c>
      <c r="D307" s="28" t="s">
        <v>480</v>
      </c>
    </row>
    <row r="308" spans="1:4" ht="28.5">
      <c r="A308" s="28" t="s">
        <v>481</v>
      </c>
      <c r="B308" s="29" t="s">
        <v>482</v>
      </c>
      <c r="C308" s="28" t="s">
        <v>483</v>
      </c>
      <c r="D308" s="28" t="s">
        <v>484</v>
      </c>
    </row>
    <row r="309" spans="1:4" ht="14.25">
      <c r="A309" s="28" t="s">
        <v>485</v>
      </c>
      <c r="B309" s="29" t="s">
        <v>486</v>
      </c>
      <c r="C309" s="28" t="s">
        <v>487</v>
      </c>
      <c r="D309" s="28" t="s">
        <v>111</v>
      </c>
    </row>
    <row r="310" spans="1:4" ht="14.25">
      <c r="A310" s="28" t="s">
        <v>488</v>
      </c>
      <c r="B310" s="29" t="s">
        <v>489</v>
      </c>
      <c r="C310" s="28" t="s">
        <v>490</v>
      </c>
      <c r="D310" s="28" t="s">
        <v>116</v>
      </c>
    </row>
    <row r="311" spans="1:4" ht="28.5">
      <c r="A311" s="28" t="s">
        <v>491</v>
      </c>
      <c r="B311" s="29" t="s">
        <v>492</v>
      </c>
      <c r="C311" s="28" t="s">
        <v>493</v>
      </c>
      <c r="D311" s="28" t="s">
        <v>494</v>
      </c>
    </row>
    <row r="312" spans="1:4" ht="28.5">
      <c r="A312" s="36" t="s">
        <v>563</v>
      </c>
      <c r="B312" s="6" t="s">
        <v>541</v>
      </c>
      <c r="C312" s="119" t="s">
        <v>440</v>
      </c>
      <c r="D312" s="120"/>
    </row>
    <row r="313" spans="1:4" ht="14.25">
      <c r="A313" s="36" t="s">
        <v>564</v>
      </c>
      <c r="B313" s="6" t="s">
        <v>542</v>
      </c>
      <c r="C313" s="95" t="s">
        <v>440</v>
      </c>
      <c r="D313" s="96"/>
    </row>
    <row r="314" spans="1:4" ht="14.25">
      <c r="A314" s="36" t="s">
        <v>565</v>
      </c>
      <c r="B314" s="6" t="s">
        <v>543</v>
      </c>
      <c r="C314" s="119" t="s">
        <v>440</v>
      </c>
      <c r="D314" s="120"/>
    </row>
    <row r="315" spans="1:4" ht="14.25">
      <c r="A315" s="36" t="s">
        <v>566</v>
      </c>
      <c r="B315" s="6" t="s">
        <v>544</v>
      </c>
      <c r="C315" s="12" t="s">
        <v>545</v>
      </c>
      <c r="D315" s="12" t="s">
        <v>546</v>
      </c>
    </row>
    <row r="316" spans="1:4" ht="28.5">
      <c r="A316" s="36" t="s">
        <v>567</v>
      </c>
      <c r="B316" s="6" t="s">
        <v>547</v>
      </c>
      <c r="C316" s="12" t="s">
        <v>377</v>
      </c>
      <c r="D316" s="12" t="s">
        <v>45</v>
      </c>
    </row>
    <row r="317" spans="1:4" ht="42.75">
      <c r="A317" s="36" t="s">
        <v>568</v>
      </c>
      <c r="B317" s="6" t="s">
        <v>507</v>
      </c>
      <c r="C317" s="95" t="s">
        <v>440</v>
      </c>
      <c r="D317" s="96"/>
    </row>
    <row r="318" spans="1:4" ht="28.5">
      <c r="A318" s="36" t="s">
        <v>569</v>
      </c>
      <c r="B318" s="6" t="s">
        <v>548</v>
      </c>
      <c r="C318" s="12" t="s">
        <v>549</v>
      </c>
      <c r="D318" s="12" t="s">
        <v>550</v>
      </c>
    </row>
    <row r="319" spans="1:4" ht="14.25">
      <c r="A319" s="36" t="s">
        <v>570</v>
      </c>
      <c r="B319" s="6" t="s">
        <v>551</v>
      </c>
      <c r="C319" s="95" t="s">
        <v>440</v>
      </c>
      <c r="D319" s="96"/>
    </row>
    <row r="320" spans="1:4" ht="28.5">
      <c r="A320" s="36" t="s">
        <v>571</v>
      </c>
      <c r="B320" s="6" t="s">
        <v>552</v>
      </c>
      <c r="C320" s="95" t="s">
        <v>440</v>
      </c>
      <c r="D320" s="96"/>
    </row>
    <row r="321" spans="1:4" ht="28.5">
      <c r="A321" s="36" t="s">
        <v>572</v>
      </c>
      <c r="B321" s="6" t="s">
        <v>553</v>
      </c>
      <c r="C321" s="12" t="s">
        <v>554</v>
      </c>
      <c r="D321" s="12" t="s">
        <v>555</v>
      </c>
    </row>
    <row r="322" spans="1:4" ht="28.5">
      <c r="A322" s="36" t="s">
        <v>573</v>
      </c>
      <c r="B322" s="6" t="s">
        <v>556</v>
      </c>
      <c r="C322" s="119" t="s">
        <v>440</v>
      </c>
      <c r="D322" s="120"/>
    </row>
    <row r="323" spans="1:4" ht="28.5">
      <c r="A323" s="36" t="s">
        <v>574</v>
      </c>
      <c r="B323" s="6" t="s">
        <v>557</v>
      </c>
      <c r="C323" s="6" t="s">
        <v>558</v>
      </c>
      <c r="D323" s="6" t="s">
        <v>559</v>
      </c>
    </row>
    <row r="324" spans="1:4" ht="29.25" thickBot="1">
      <c r="A324" s="36" t="s">
        <v>575</v>
      </c>
      <c r="B324" s="6" t="s">
        <v>560</v>
      </c>
      <c r="C324" s="12" t="s">
        <v>561</v>
      </c>
      <c r="D324" s="12" t="s">
        <v>562</v>
      </c>
    </row>
    <row r="325" spans="1:4" ht="15" thickBot="1">
      <c r="A325" s="97" t="s">
        <v>683</v>
      </c>
      <c r="B325" s="98"/>
      <c r="C325" s="98"/>
      <c r="D325" s="99"/>
    </row>
    <row r="326" spans="1:4" ht="15">
      <c r="A326" s="18" t="s">
        <v>355</v>
      </c>
      <c r="B326" s="19" t="s">
        <v>356</v>
      </c>
      <c r="C326" s="20" t="s">
        <v>0</v>
      </c>
      <c r="D326" s="20" t="s">
        <v>1</v>
      </c>
    </row>
    <row r="327" spans="1:4" ht="25.5">
      <c r="A327" s="21" t="s">
        <v>357</v>
      </c>
      <c r="B327" s="22" t="s">
        <v>358</v>
      </c>
      <c r="C327" s="21" t="s">
        <v>359</v>
      </c>
      <c r="D327" s="22" t="s">
        <v>37</v>
      </c>
    </row>
    <row r="328" spans="1:4" ht="14.25">
      <c r="A328" s="21" t="s">
        <v>360</v>
      </c>
      <c r="B328" s="22" t="s">
        <v>361</v>
      </c>
      <c r="C328" s="21" t="s">
        <v>362</v>
      </c>
      <c r="D328" s="22" t="s">
        <v>363</v>
      </c>
    </row>
    <row r="329" spans="1:4" ht="14.25">
      <c r="A329" s="21" t="s">
        <v>364</v>
      </c>
      <c r="B329" s="22" t="s">
        <v>365</v>
      </c>
      <c r="C329" s="21" t="s">
        <v>366</v>
      </c>
      <c r="D329" s="22" t="s">
        <v>367</v>
      </c>
    </row>
    <row r="330" spans="1:4" ht="14.25">
      <c r="A330" s="21" t="s">
        <v>368</v>
      </c>
      <c r="B330" s="22" t="s">
        <v>369</v>
      </c>
      <c r="C330" s="21" t="s">
        <v>370</v>
      </c>
      <c r="D330" s="22" t="s">
        <v>115</v>
      </c>
    </row>
    <row r="331" spans="1:4" ht="14.25">
      <c r="A331" s="21" t="s">
        <v>371</v>
      </c>
      <c r="B331" s="22" t="s">
        <v>372</v>
      </c>
      <c r="C331" s="21" t="s">
        <v>373</v>
      </c>
      <c r="D331" s="22" t="s">
        <v>374</v>
      </c>
    </row>
    <row r="332" spans="1:4" ht="14.25">
      <c r="A332" s="21" t="s">
        <v>375</v>
      </c>
      <c r="B332" s="22" t="s">
        <v>376</v>
      </c>
      <c r="C332" s="21" t="s">
        <v>377</v>
      </c>
      <c r="D332" s="22" t="s">
        <v>378</v>
      </c>
    </row>
    <row r="333" spans="1:4" ht="25.5">
      <c r="A333" s="21" t="s">
        <v>379</v>
      </c>
      <c r="B333" s="22" t="s">
        <v>380</v>
      </c>
      <c r="C333" s="21" t="s">
        <v>381</v>
      </c>
      <c r="D333" s="22" t="s">
        <v>382</v>
      </c>
    </row>
    <row r="334" spans="1:4" ht="14.25">
      <c r="A334" s="21" t="s">
        <v>383</v>
      </c>
      <c r="B334" s="22" t="s">
        <v>384</v>
      </c>
      <c r="C334" s="21" t="s">
        <v>385</v>
      </c>
      <c r="D334" s="22" t="s">
        <v>386</v>
      </c>
    </row>
    <row r="335" spans="1:4" ht="14.25">
      <c r="A335" s="21" t="s">
        <v>387</v>
      </c>
      <c r="B335" s="22" t="s">
        <v>388</v>
      </c>
      <c r="C335" s="21" t="s">
        <v>389</v>
      </c>
      <c r="D335" s="22" t="s">
        <v>75</v>
      </c>
    </row>
    <row r="336" spans="1:4" ht="14.25">
      <c r="A336" s="21" t="s">
        <v>390</v>
      </c>
      <c r="B336" s="22" t="s">
        <v>391</v>
      </c>
      <c r="C336" s="21" t="s">
        <v>392</v>
      </c>
      <c r="D336" s="22" t="s">
        <v>75</v>
      </c>
    </row>
    <row r="337" spans="1:4" ht="25.5">
      <c r="A337" s="23" t="s">
        <v>393</v>
      </c>
      <c r="B337" s="24" t="s">
        <v>394</v>
      </c>
      <c r="C337" s="23" t="s">
        <v>395</v>
      </c>
      <c r="D337" s="23" t="s">
        <v>396</v>
      </c>
    </row>
    <row r="338" spans="1:4" ht="14.25">
      <c r="A338" s="23" t="s">
        <v>397</v>
      </c>
      <c r="B338" s="24" t="s">
        <v>398</v>
      </c>
      <c r="C338" s="23" t="s">
        <v>399</v>
      </c>
      <c r="D338" s="23" t="s">
        <v>400</v>
      </c>
    </row>
    <row r="339" spans="1:4" ht="14.25">
      <c r="A339" s="23" t="s">
        <v>401</v>
      </c>
      <c r="B339" s="24" t="s">
        <v>402</v>
      </c>
      <c r="C339" s="23" t="s">
        <v>403</v>
      </c>
      <c r="D339" s="23" t="s">
        <v>404</v>
      </c>
    </row>
    <row r="340" spans="1:4" ht="25.5">
      <c r="A340" s="23" t="s">
        <v>405</v>
      </c>
      <c r="B340" s="24" t="s">
        <v>406</v>
      </c>
      <c r="C340" s="100" t="s">
        <v>198</v>
      </c>
      <c r="D340" s="101"/>
    </row>
    <row r="341" spans="1:4" ht="14.25">
      <c r="A341" s="23" t="s">
        <v>407</v>
      </c>
      <c r="B341" s="25" t="s">
        <v>408</v>
      </c>
      <c r="C341" s="100" t="s">
        <v>198</v>
      </c>
      <c r="D341" s="101"/>
    </row>
    <row r="342" spans="1:4" ht="14.25">
      <c r="A342" s="23" t="s">
        <v>409</v>
      </c>
      <c r="B342" s="22" t="s">
        <v>410</v>
      </c>
      <c r="C342" s="23" t="s">
        <v>411</v>
      </c>
      <c r="D342" s="23" t="s">
        <v>412</v>
      </c>
    </row>
    <row r="343" spans="1:4" ht="38.25">
      <c r="A343" s="23" t="s">
        <v>413</v>
      </c>
      <c r="B343" s="22" t="s">
        <v>414</v>
      </c>
      <c r="C343" s="100" t="s">
        <v>198</v>
      </c>
      <c r="D343" s="101"/>
    </row>
    <row r="344" spans="1:4" ht="14.25">
      <c r="A344" s="23" t="s">
        <v>415</v>
      </c>
      <c r="B344" s="22" t="s">
        <v>416</v>
      </c>
      <c r="C344" s="23" t="s">
        <v>417</v>
      </c>
      <c r="D344" s="23" t="s">
        <v>418</v>
      </c>
    </row>
    <row r="345" spans="1:4" ht="25.5">
      <c r="A345" s="23" t="s">
        <v>419</v>
      </c>
      <c r="B345" s="22" t="s">
        <v>420</v>
      </c>
      <c r="C345" s="100" t="s">
        <v>198</v>
      </c>
      <c r="D345" s="101"/>
    </row>
    <row r="346" spans="1:4" ht="25.5">
      <c r="A346" s="23" t="s">
        <v>421</v>
      </c>
      <c r="B346" s="22" t="s">
        <v>422</v>
      </c>
      <c r="C346" s="23" t="s">
        <v>423</v>
      </c>
      <c r="D346" s="23" t="s">
        <v>424</v>
      </c>
    </row>
    <row r="347" spans="1:4" ht="25.5">
      <c r="A347" s="23" t="s">
        <v>425</v>
      </c>
      <c r="B347" s="24" t="s">
        <v>426</v>
      </c>
      <c r="C347" s="100" t="s">
        <v>198</v>
      </c>
      <c r="D347" s="101"/>
    </row>
    <row r="348" spans="1:4" ht="25.5">
      <c r="A348" s="21" t="s">
        <v>678</v>
      </c>
      <c r="B348" s="24" t="s">
        <v>427</v>
      </c>
      <c r="C348" s="23" t="s">
        <v>428</v>
      </c>
      <c r="D348" s="23" t="s">
        <v>429</v>
      </c>
    </row>
    <row r="349" spans="1:4" ht="25.5">
      <c r="A349" s="21" t="s">
        <v>679</v>
      </c>
      <c r="B349" s="24" t="s">
        <v>430</v>
      </c>
      <c r="C349" s="23" t="s">
        <v>431</v>
      </c>
      <c r="D349" s="23" t="s">
        <v>432</v>
      </c>
    </row>
    <row r="350" spans="1:4" ht="25.5">
      <c r="A350" s="21" t="s">
        <v>680</v>
      </c>
      <c r="B350" s="24" t="s">
        <v>380</v>
      </c>
      <c r="C350" s="23" t="s">
        <v>381</v>
      </c>
      <c r="D350" s="23" t="s">
        <v>382</v>
      </c>
    </row>
    <row r="351" spans="1:4" ht="14.25">
      <c r="A351" s="21" t="s">
        <v>681</v>
      </c>
      <c r="B351" s="24" t="s">
        <v>433</v>
      </c>
      <c r="C351" s="23" t="s">
        <v>434</v>
      </c>
      <c r="D351" s="23" t="s">
        <v>90</v>
      </c>
    </row>
    <row r="352" spans="1:4" ht="26.25" thickBot="1">
      <c r="A352" s="21" t="s">
        <v>682</v>
      </c>
      <c r="B352" s="24" t="s">
        <v>435</v>
      </c>
      <c r="C352" s="23" t="s">
        <v>436</v>
      </c>
      <c r="D352" s="23" t="s">
        <v>437</v>
      </c>
    </row>
    <row r="353" spans="1:4" ht="15" thickBot="1">
      <c r="A353" s="97" t="s">
        <v>312</v>
      </c>
      <c r="B353" s="98"/>
      <c r="C353" s="98"/>
      <c r="D353" s="99"/>
    </row>
    <row r="354" spans="1:4" ht="14.25">
      <c r="A354" s="30" t="s">
        <v>32</v>
      </c>
      <c r="B354" s="15" t="s">
        <v>24</v>
      </c>
      <c r="C354" s="15" t="s">
        <v>0</v>
      </c>
      <c r="D354" s="15" t="s">
        <v>1</v>
      </c>
    </row>
    <row r="355" spans="1:4" ht="30">
      <c r="A355" s="16" t="s">
        <v>313</v>
      </c>
      <c r="B355" s="31" t="s">
        <v>328</v>
      </c>
      <c r="C355" s="23" t="str">
        <f>"CARDINAUX"</f>
        <v>CARDINAUX</v>
      </c>
      <c r="D355" s="23" t="str">
        <f>"Françoise"</f>
        <v>Françoise</v>
      </c>
    </row>
    <row r="356" spans="1:4" ht="45">
      <c r="A356" s="16" t="s">
        <v>314</v>
      </c>
      <c r="B356" s="31" t="s">
        <v>329</v>
      </c>
      <c r="C356" s="23" t="s">
        <v>338</v>
      </c>
      <c r="D356" s="23" t="s">
        <v>339</v>
      </c>
    </row>
    <row r="357" spans="1:4" ht="30">
      <c r="A357" s="16" t="s">
        <v>315</v>
      </c>
      <c r="B357" s="31" t="s">
        <v>330</v>
      </c>
      <c r="C357" s="23" t="s">
        <v>340</v>
      </c>
      <c r="D357" s="23" t="s">
        <v>341</v>
      </c>
    </row>
    <row r="358" spans="1:4" ht="15">
      <c r="A358" s="16" t="s">
        <v>316</v>
      </c>
      <c r="B358" s="31" t="s">
        <v>331</v>
      </c>
      <c r="C358" s="23" t="s">
        <v>342</v>
      </c>
      <c r="D358" s="23" t="s">
        <v>343</v>
      </c>
    </row>
    <row r="359" spans="1:4" ht="15">
      <c r="A359" s="16" t="s">
        <v>317</v>
      </c>
      <c r="B359" s="31" t="s">
        <v>332</v>
      </c>
      <c r="C359" s="23" t="s">
        <v>344</v>
      </c>
      <c r="D359" s="23" t="s">
        <v>345</v>
      </c>
    </row>
    <row r="360" spans="1:4" ht="28.5">
      <c r="A360" s="16" t="s">
        <v>318</v>
      </c>
      <c r="B360" s="6" t="s">
        <v>319</v>
      </c>
      <c r="C360" s="23" t="s">
        <v>346</v>
      </c>
      <c r="D360" s="23" t="s">
        <v>347</v>
      </c>
    </row>
    <row r="361" spans="1:4" ht="14.25">
      <c r="A361" s="16" t="s">
        <v>322</v>
      </c>
      <c r="B361" s="6" t="s">
        <v>320</v>
      </c>
      <c r="C361" s="100" t="s">
        <v>198</v>
      </c>
      <c r="D361" s="101"/>
    </row>
    <row r="362" spans="1:4" ht="42.75">
      <c r="A362" s="16" t="s">
        <v>323</v>
      </c>
      <c r="B362" s="6" t="s">
        <v>321</v>
      </c>
      <c r="C362" s="23" t="s">
        <v>348</v>
      </c>
      <c r="D362" s="23" t="s">
        <v>349</v>
      </c>
    </row>
    <row r="363" spans="1:4" ht="14.25">
      <c r="A363" s="16" t="s">
        <v>333</v>
      </c>
      <c r="B363" s="17" t="s">
        <v>326</v>
      </c>
      <c r="C363" s="100" t="s">
        <v>198</v>
      </c>
      <c r="D363" s="101"/>
    </row>
    <row r="364" spans="1:4" ht="28.5">
      <c r="A364" s="16" t="s">
        <v>334</v>
      </c>
      <c r="B364" s="17" t="s">
        <v>352</v>
      </c>
      <c r="C364" s="100" t="s">
        <v>198</v>
      </c>
      <c r="D364" s="101"/>
    </row>
    <row r="365" spans="1:4" ht="28.5">
      <c r="A365" s="16" t="s">
        <v>335</v>
      </c>
      <c r="B365" s="17" t="s">
        <v>353</v>
      </c>
      <c r="C365" s="100" t="s">
        <v>198</v>
      </c>
      <c r="D365" s="101"/>
    </row>
    <row r="366" spans="1:4" ht="28.5">
      <c r="A366" s="16" t="s">
        <v>336</v>
      </c>
      <c r="B366" s="17" t="s">
        <v>327</v>
      </c>
      <c r="C366" s="100" t="s">
        <v>198</v>
      </c>
      <c r="D366" s="101"/>
    </row>
    <row r="367" spans="1:4" ht="28.5">
      <c r="A367" s="16" t="s">
        <v>337</v>
      </c>
      <c r="B367" s="17" t="s">
        <v>324</v>
      </c>
      <c r="C367" s="23" t="s">
        <v>350</v>
      </c>
      <c r="D367" s="23" t="s">
        <v>351</v>
      </c>
    </row>
    <row r="368" spans="1:4" ht="15" thickBot="1">
      <c r="A368" s="16" t="s">
        <v>354</v>
      </c>
      <c r="B368" s="17" t="s">
        <v>325</v>
      </c>
      <c r="C368" s="109" t="s">
        <v>198</v>
      </c>
      <c r="D368" s="110"/>
    </row>
    <row r="369" spans="1:4" ht="15" thickBot="1">
      <c r="A369" s="97" t="s">
        <v>273</v>
      </c>
      <c r="B369" s="98"/>
      <c r="C369" s="98"/>
      <c r="D369" s="99"/>
    </row>
    <row r="370" spans="1:4" ht="14.25">
      <c r="A370" s="30" t="s">
        <v>32</v>
      </c>
      <c r="B370" s="15" t="s">
        <v>24</v>
      </c>
      <c r="C370" s="15" t="s">
        <v>0</v>
      </c>
      <c r="D370" s="15" t="s">
        <v>1</v>
      </c>
    </row>
    <row r="371" spans="1:4" ht="14.25">
      <c r="A371" s="12" t="s">
        <v>262</v>
      </c>
      <c r="B371" s="6" t="s">
        <v>289</v>
      </c>
      <c r="C371" s="12" t="str">
        <f>"CAMBIER"</f>
        <v>CAMBIER</v>
      </c>
      <c r="D371" s="12" t="str">
        <f>"Frédéric"</f>
        <v>Frédéric</v>
      </c>
    </row>
    <row r="372" spans="1:4" ht="14.25">
      <c r="A372" s="12" t="s">
        <v>263</v>
      </c>
      <c r="B372" s="6" t="s">
        <v>284</v>
      </c>
      <c r="C372" s="12" t="str">
        <f>"CHAROT"</f>
        <v>CHAROT</v>
      </c>
      <c r="D372" s="12" t="str">
        <f>"Fabienne"</f>
        <v>Fabienne</v>
      </c>
    </row>
    <row r="373" spans="1:4" ht="28.5">
      <c r="A373" s="12" t="s">
        <v>264</v>
      </c>
      <c r="B373" s="6" t="s">
        <v>291</v>
      </c>
      <c r="C373" s="12" t="str">
        <f>"COURTAIN"</f>
        <v>COURTAIN</v>
      </c>
      <c r="D373" s="12" t="str">
        <f>"Alain"</f>
        <v>Alain</v>
      </c>
    </row>
    <row r="374" spans="1:4" ht="28.5">
      <c r="A374" s="12" t="s">
        <v>265</v>
      </c>
      <c r="B374" s="6" t="s">
        <v>285</v>
      </c>
      <c r="C374" s="12" t="str">
        <f>"DUMANT"</f>
        <v>DUMANT</v>
      </c>
      <c r="D374" s="12" t="str">
        <f>"Marie Jeanne"</f>
        <v>Marie Jeanne</v>
      </c>
    </row>
    <row r="375" spans="1:4" ht="14.25">
      <c r="A375" s="12" t="s">
        <v>266</v>
      </c>
      <c r="B375" s="6" t="s">
        <v>290</v>
      </c>
      <c r="C375" s="12" t="str">
        <f>"FATTAH TAHAR BEN HADJ"</f>
        <v>FATTAH TAHAR BEN HADJ</v>
      </c>
      <c r="D375" s="12" t="str">
        <f>"Radijah"</f>
        <v>Radijah</v>
      </c>
    </row>
    <row r="376" spans="1:4" ht="14.25">
      <c r="A376" s="12" t="s">
        <v>267</v>
      </c>
      <c r="B376" s="6" t="s">
        <v>286</v>
      </c>
      <c r="C376" s="95" t="s">
        <v>198</v>
      </c>
      <c r="D376" s="96"/>
    </row>
    <row r="377" spans="1:4" ht="14.25">
      <c r="A377" s="12" t="s">
        <v>268</v>
      </c>
      <c r="B377" s="6" t="s">
        <v>292</v>
      </c>
      <c r="C377" s="12" t="str">
        <f>"MARTIN"</f>
        <v>MARTIN</v>
      </c>
      <c r="D377" s="12" t="str">
        <f>"Annie"</f>
        <v>Annie</v>
      </c>
    </row>
    <row r="378" spans="1:4" ht="14.25">
      <c r="A378" s="12" t="s">
        <v>269</v>
      </c>
      <c r="B378" s="6" t="s">
        <v>302</v>
      </c>
      <c r="C378" s="12" t="str">
        <f>"RAGANATO"</f>
        <v>RAGANATO</v>
      </c>
      <c r="D378" s="12" t="str">
        <f>"Marino"</f>
        <v>Marino</v>
      </c>
    </row>
    <row r="379" spans="1:4" ht="28.5">
      <c r="A379" s="12" t="s">
        <v>270</v>
      </c>
      <c r="B379" s="6" t="s">
        <v>308</v>
      </c>
      <c r="C379" s="12" t="str">
        <f>"REYLAND"</f>
        <v>REYLAND</v>
      </c>
      <c r="D379" s="12" t="str">
        <f>"Audrey"</f>
        <v>Audrey</v>
      </c>
    </row>
    <row r="380" spans="1:4" ht="14.25">
      <c r="A380" s="12" t="s">
        <v>271</v>
      </c>
      <c r="B380" s="6" t="s">
        <v>287</v>
      </c>
      <c r="C380" s="12" t="str">
        <f>"SARNELLI"</f>
        <v>SARNELLI</v>
      </c>
      <c r="D380" s="12" t="str">
        <f>"Sergio"</f>
        <v>Sergio</v>
      </c>
    </row>
    <row r="381" spans="1:4" ht="14.25">
      <c r="A381" s="12" t="s">
        <v>303</v>
      </c>
      <c r="B381" s="6" t="s">
        <v>293</v>
      </c>
      <c r="C381" s="12" t="str">
        <f>"SEGURA"</f>
        <v>SEGURA</v>
      </c>
      <c r="D381" s="12" t="str">
        <f>"Serge"</f>
        <v>Serge</v>
      </c>
    </row>
    <row r="382" spans="1:4" ht="14.25">
      <c r="A382" s="12" t="s">
        <v>272</v>
      </c>
      <c r="B382" s="6" t="s">
        <v>288</v>
      </c>
      <c r="C382" s="12" t="str">
        <f>"ZAGO"</f>
        <v>ZAGO</v>
      </c>
      <c r="D382" s="12" t="str">
        <f>"Flora"</f>
        <v>Flora</v>
      </c>
    </row>
    <row r="383" spans="1:4" ht="28.5">
      <c r="A383" s="12" t="s">
        <v>274</v>
      </c>
      <c r="B383" s="6" t="s">
        <v>306</v>
      </c>
      <c r="C383" s="14" t="s">
        <v>296</v>
      </c>
      <c r="D383" s="14" t="s">
        <v>41</v>
      </c>
    </row>
    <row r="384" spans="1:4" ht="28.5">
      <c r="A384" s="12" t="s">
        <v>275</v>
      </c>
      <c r="B384" s="6" t="s">
        <v>299</v>
      </c>
      <c r="C384" s="85" t="s">
        <v>198</v>
      </c>
      <c r="D384" s="86"/>
    </row>
    <row r="385" spans="1:4" ht="14.25">
      <c r="A385" s="12" t="s">
        <v>276</v>
      </c>
      <c r="B385" s="6" t="s">
        <v>304</v>
      </c>
      <c r="C385" s="85" t="s">
        <v>198</v>
      </c>
      <c r="D385" s="86"/>
    </row>
    <row r="386" spans="1:4" ht="28.5">
      <c r="A386" s="12" t="s">
        <v>277</v>
      </c>
      <c r="B386" s="6" t="s">
        <v>309</v>
      </c>
      <c r="C386" s="14" t="s">
        <v>297</v>
      </c>
      <c r="D386" s="14" t="s">
        <v>298</v>
      </c>
    </row>
    <row r="387" spans="1:4" ht="14.25">
      <c r="A387" s="12" t="s">
        <v>278</v>
      </c>
      <c r="B387" s="6" t="s">
        <v>301</v>
      </c>
      <c r="C387" s="85" t="s">
        <v>198</v>
      </c>
      <c r="D387" s="86"/>
    </row>
    <row r="388" spans="1:4" ht="28.5">
      <c r="A388" s="12" t="s">
        <v>279</v>
      </c>
      <c r="B388" s="6" t="s">
        <v>307</v>
      </c>
      <c r="C388" s="14" t="s">
        <v>294</v>
      </c>
      <c r="D388" s="14" t="s">
        <v>295</v>
      </c>
    </row>
    <row r="389" spans="1:4" ht="28.5">
      <c r="A389" s="12" t="s">
        <v>280</v>
      </c>
      <c r="B389" s="6" t="s">
        <v>300</v>
      </c>
      <c r="C389" s="14" t="s">
        <v>283</v>
      </c>
      <c r="D389" s="14" t="s">
        <v>37</v>
      </c>
    </row>
    <row r="390" spans="1:4" ht="14.25">
      <c r="A390" s="12" t="s">
        <v>281</v>
      </c>
      <c r="B390" s="6" t="s">
        <v>305</v>
      </c>
      <c r="C390" s="85" t="s">
        <v>198</v>
      </c>
      <c r="D390" s="86"/>
    </row>
    <row r="391" spans="1:4" ht="14.25">
      <c r="A391" s="104" t="s">
        <v>282</v>
      </c>
      <c r="B391" s="105"/>
      <c r="C391" s="105"/>
      <c r="D391" s="106"/>
    </row>
    <row r="392" spans="1:4" ht="14.25">
      <c r="A392" s="5" t="s">
        <v>32</v>
      </c>
      <c r="B392" s="4" t="s">
        <v>24</v>
      </c>
      <c r="C392" s="4" t="s">
        <v>0</v>
      </c>
      <c r="D392" s="4" t="s">
        <v>1</v>
      </c>
    </row>
    <row r="393" spans="1:4" ht="14.25">
      <c r="A393" s="6" t="s">
        <v>25</v>
      </c>
      <c r="B393" s="2" t="s">
        <v>5</v>
      </c>
      <c r="C393" s="2" t="s">
        <v>3</v>
      </c>
      <c r="D393" s="2" t="s">
        <v>4</v>
      </c>
    </row>
    <row r="394" spans="1:4" ht="28.5">
      <c r="A394" s="6" t="s">
        <v>26</v>
      </c>
      <c r="B394" s="2" t="s">
        <v>8</v>
      </c>
      <c r="C394" s="2" t="s">
        <v>6</v>
      </c>
      <c r="D394" s="2" t="s">
        <v>7</v>
      </c>
    </row>
    <row r="395" spans="1:4" ht="14.25">
      <c r="A395" s="6" t="s">
        <v>27</v>
      </c>
      <c r="B395" s="2" t="s">
        <v>11</v>
      </c>
      <c r="C395" s="2" t="s">
        <v>9</v>
      </c>
      <c r="D395" s="2" t="s">
        <v>10</v>
      </c>
    </row>
    <row r="396" spans="1:4" ht="14.25">
      <c r="A396" s="6" t="s">
        <v>28</v>
      </c>
      <c r="B396" s="2" t="s">
        <v>14</v>
      </c>
      <c r="C396" s="2" t="s">
        <v>12</v>
      </c>
      <c r="D396" s="2" t="s">
        <v>13</v>
      </c>
    </row>
    <row r="397" spans="1:4" ht="28.5">
      <c r="A397" s="6" t="s">
        <v>29</v>
      </c>
      <c r="B397" s="2" t="s">
        <v>17</v>
      </c>
      <c r="C397" s="2" t="s">
        <v>15</v>
      </c>
      <c r="D397" s="2" t="s">
        <v>16</v>
      </c>
    </row>
    <row r="398" spans="1:4" ht="14.25">
      <c r="A398" s="6" t="s">
        <v>30</v>
      </c>
      <c r="B398" s="2" t="s">
        <v>20</v>
      </c>
      <c r="C398" s="2" t="s">
        <v>18</v>
      </c>
      <c r="D398" s="2" t="s">
        <v>19</v>
      </c>
    </row>
    <row r="399" spans="1:4" ht="28.5">
      <c r="A399" s="6" t="s">
        <v>31</v>
      </c>
      <c r="B399" s="2" t="s">
        <v>23</v>
      </c>
      <c r="C399" s="2" t="s">
        <v>21</v>
      </c>
      <c r="D399" s="2" t="s">
        <v>22</v>
      </c>
    </row>
    <row r="400" spans="1:4" ht="28.5">
      <c r="A400" s="12" t="s">
        <v>196</v>
      </c>
      <c r="B400" s="6" t="s">
        <v>197</v>
      </c>
      <c r="C400" s="95" t="s">
        <v>198</v>
      </c>
      <c r="D400" s="96"/>
    </row>
    <row r="401" spans="1:4" ht="14.25">
      <c r="A401" s="12" t="s">
        <v>199</v>
      </c>
      <c r="B401" s="2" t="s">
        <v>200</v>
      </c>
      <c r="C401" s="95" t="s">
        <v>198</v>
      </c>
      <c r="D401" s="96"/>
    </row>
    <row r="402" spans="1:4" ht="14.25">
      <c r="A402" s="12" t="s">
        <v>201</v>
      </c>
      <c r="B402" s="6" t="s">
        <v>202</v>
      </c>
      <c r="C402" s="12" t="s">
        <v>203</v>
      </c>
      <c r="D402" s="12" t="s">
        <v>204</v>
      </c>
    </row>
    <row r="403" spans="1:4" ht="28.5">
      <c r="A403" s="12" t="s">
        <v>205</v>
      </c>
      <c r="B403" s="6" t="s">
        <v>206</v>
      </c>
      <c r="C403" s="12" t="s">
        <v>207</v>
      </c>
      <c r="D403" s="12" t="s">
        <v>208</v>
      </c>
    </row>
    <row r="404" spans="1:4" ht="14.25">
      <c r="A404" s="12" t="s">
        <v>209</v>
      </c>
      <c r="B404" s="6" t="s">
        <v>210</v>
      </c>
      <c r="C404" s="12" t="s">
        <v>211</v>
      </c>
      <c r="D404" s="12" t="s">
        <v>212</v>
      </c>
    </row>
    <row r="405" spans="1:4" ht="28.5">
      <c r="A405" s="12" t="s">
        <v>213</v>
      </c>
      <c r="B405" s="6" t="s">
        <v>214</v>
      </c>
      <c r="C405" s="12" t="s">
        <v>215</v>
      </c>
      <c r="D405" s="12" t="s">
        <v>216</v>
      </c>
    </row>
    <row r="406" spans="1:4" ht="28.5">
      <c r="A406" s="12" t="s">
        <v>217</v>
      </c>
      <c r="B406" s="2" t="s">
        <v>218</v>
      </c>
      <c r="C406" s="12" t="s">
        <v>219</v>
      </c>
      <c r="D406" s="12" t="s">
        <v>220</v>
      </c>
    </row>
    <row r="407" spans="1:4" ht="14.25">
      <c r="A407" s="12" t="s">
        <v>221</v>
      </c>
      <c r="B407" s="6" t="s">
        <v>222</v>
      </c>
      <c r="C407" s="95" t="s">
        <v>198</v>
      </c>
      <c r="D407" s="96"/>
    </row>
    <row r="408" spans="1:4" ht="28.5">
      <c r="A408" s="12" t="s">
        <v>223</v>
      </c>
      <c r="B408" s="6" t="s">
        <v>224</v>
      </c>
      <c r="C408" s="12" t="s">
        <v>225</v>
      </c>
      <c r="D408" s="12" t="s">
        <v>226</v>
      </c>
    </row>
    <row r="409" spans="1:4" ht="28.5">
      <c r="A409" s="12" t="s">
        <v>227</v>
      </c>
      <c r="B409" s="6" t="s">
        <v>228</v>
      </c>
      <c r="C409" s="12" t="s">
        <v>229</v>
      </c>
      <c r="D409" s="12" t="s">
        <v>230</v>
      </c>
    </row>
    <row r="410" spans="1:4" ht="28.5">
      <c r="A410" s="12" t="s">
        <v>231</v>
      </c>
      <c r="B410" s="6" t="s">
        <v>232</v>
      </c>
      <c r="C410" s="12" t="s">
        <v>233</v>
      </c>
      <c r="D410" s="12" t="s">
        <v>234</v>
      </c>
    </row>
    <row r="411" spans="1:4" ht="28.5">
      <c r="A411" s="12" t="s">
        <v>259</v>
      </c>
      <c r="B411" s="6" t="s">
        <v>260</v>
      </c>
      <c r="C411" s="104" t="s">
        <v>261</v>
      </c>
      <c r="D411" s="106"/>
    </row>
    <row r="412" spans="1:4" ht="28.5">
      <c r="A412" s="12" t="s">
        <v>235</v>
      </c>
      <c r="B412" s="6" t="s">
        <v>236</v>
      </c>
      <c r="C412" s="12" t="s">
        <v>237</v>
      </c>
      <c r="D412" s="12" t="s">
        <v>238</v>
      </c>
    </row>
    <row r="413" spans="1:4" ht="14.25">
      <c r="A413" s="12" t="s">
        <v>239</v>
      </c>
      <c r="B413" s="6" t="s">
        <v>240</v>
      </c>
      <c r="C413" s="12" t="s">
        <v>241</v>
      </c>
      <c r="D413" s="12" t="s">
        <v>75</v>
      </c>
    </row>
    <row r="414" spans="1:4" ht="14.25">
      <c r="A414" s="12" t="s">
        <v>242</v>
      </c>
      <c r="B414" s="6" t="s">
        <v>243</v>
      </c>
      <c r="C414" s="95" t="s">
        <v>198</v>
      </c>
      <c r="D414" s="96"/>
    </row>
    <row r="415" spans="1:4" ht="28.5">
      <c r="A415" s="12" t="s">
        <v>244</v>
      </c>
      <c r="B415" s="6" t="s">
        <v>245</v>
      </c>
      <c r="C415" s="95" t="s">
        <v>198</v>
      </c>
      <c r="D415" s="96"/>
    </row>
    <row r="416" spans="1:4" ht="14.25">
      <c r="A416" s="104" t="s">
        <v>91</v>
      </c>
      <c r="B416" s="105"/>
      <c r="C416" s="105"/>
      <c r="D416" s="106"/>
    </row>
    <row r="417" spans="1:4" ht="14.25">
      <c r="A417" s="5" t="s">
        <v>32</v>
      </c>
      <c r="B417" s="3" t="s">
        <v>24</v>
      </c>
      <c r="C417" s="4" t="s">
        <v>0</v>
      </c>
      <c r="D417" s="4" t="s">
        <v>1</v>
      </c>
    </row>
    <row r="418" spans="1:4" ht="14.25">
      <c r="A418" s="6" t="s">
        <v>46</v>
      </c>
      <c r="B418" s="6" t="s">
        <v>47</v>
      </c>
      <c r="C418" s="6" t="s">
        <v>48</v>
      </c>
      <c r="D418" s="6" t="s">
        <v>45</v>
      </c>
    </row>
    <row r="419" spans="1:4" ht="28.5">
      <c r="A419" s="6" t="s">
        <v>42</v>
      </c>
      <c r="B419" s="6" t="s">
        <v>43</v>
      </c>
      <c r="C419" s="6" t="s">
        <v>44</v>
      </c>
      <c r="D419" s="6" t="s">
        <v>45</v>
      </c>
    </row>
    <row r="420" spans="1:4" ht="14.25">
      <c r="A420" s="6" t="s">
        <v>38</v>
      </c>
      <c r="B420" s="6" t="s">
        <v>39</v>
      </c>
      <c r="C420" s="6" t="s">
        <v>40</v>
      </c>
      <c r="D420" s="6" t="s">
        <v>41</v>
      </c>
    </row>
    <row r="421" spans="1:4" ht="28.5">
      <c r="A421" s="6" t="s">
        <v>33</v>
      </c>
      <c r="B421" s="6" t="s">
        <v>34</v>
      </c>
      <c r="C421" s="6" t="s">
        <v>35</v>
      </c>
      <c r="D421" s="6" t="s">
        <v>36</v>
      </c>
    </row>
    <row r="422" spans="1:4" ht="28.5">
      <c r="A422" s="6" t="s">
        <v>49</v>
      </c>
      <c r="B422" s="6" t="s">
        <v>50</v>
      </c>
      <c r="C422" s="6" t="s">
        <v>51</v>
      </c>
      <c r="D422" s="6" t="s">
        <v>52</v>
      </c>
    </row>
    <row r="423" spans="1:4" ht="14.25">
      <c r="A423" s="6" t="s">
        <v>53</v>
      </c>
      <c r="B423" s="6" t="s">
        <v>54</v>
      </c>
      <c r="C423" s="6" t="s">
        <v>55</v>
      </c>
      <c r="D423" s="6" t="s">
        <v>56</v>
      </c>
    </row>
    <row r="424" spans="1:4" ht="28.5">
      <c r="A424" s="6" t="s">
        <v>57</v>
      </c>
      <c r="B424" s="6" t="s">
        <v>58</v>
      </c>
      <c r="C424" s="6" t="s">
        <v>59</v>
      </c>
      <c r="D424" s="6" t="s">
        <v>60</v>
      </c>
    </row>
    <row r="425" spans="1:4" ht="14.25">
      <c r="A425" s="6" t="s">
        <v>61</v>
      </c>
      <c r="B425" s="6" t="s">
        <v>62</v>
      </c>
      <c r="C425" s="6" t="s">
        <v>63</v>
      </c>
      <c r="D425" s="6" t="s">
        <v>2</v>
      </c>
    </row>
    <row r="426" spans="1:4" ht="28.5">
      <c r="A426" s="6" t="s">
        <v>64</v>
      </c>
      <c r="B426" s="6" t="s">
        <v>65</v>
      </c>
      <c r="C426" s="6" t="s">
        <v>66</v>
      </c>
      <c r="D426" s="6" t="s">
        <v>16</v>
      </c>
    </row>
    <row r="427" spans="1:4" ht="28.5">
      <c r="A427" s="6" t="s">
        <v>68</v>
      </c>
      <c r="B427" s="6" t="s">
        <v>69</v>
      </c>
      <c r="C427" s="6" t="s">
        <v>70</v>
      </c>
      <c r="D427" s="6" t="s">
        <v>71</v>
      </c>
    </row>
    <row r="428" spans="1:4" ht="28.5">
      <c r="A428" s="6" t="s">
        <v>72</v>
      </c>
      <c r="B428" s="6" t="s">
        <v>73</v>
      </c>
      <c r="C428" s="6" t="s">
        <v>74</v>
      </c>
      <c r="D428" s="6" t="s">
        <v>75</v>
      </c>
    </row>
    <row r="429" spans="1:4" ht="28.5">
      <c r="A429" s="6" t="s">
        <v>76</v>
      </c>
      <c r="B429" s="6" t="s">
        <v>77</v>
      </c>
      <c r="C429" s="6" t="s">
        <v>78</v>
      </c>
      <c r="D429" s="6" t="s">
        <v>79</v>
      </c>
    </row>
    <row r="430" spans="1:4" ht="28.5">
      <c r="A430" s="6" t="s">
        <v>80</v>
      </c>
      <c r="B430" s="6" t="s">
        <v>81</v>
      </c>
      <c r="C430" s="6" t="s">
        <v>82</v>
      </c>
      <c r="D430" s="6" t="s">
        <v>83</v>
      </c>
    </row>
    <row r="431" spans="1:4" ht="28.5">
      <c r="A431" s="6" t="s">
        <v>311</v>
      </c>
      <c r="B431" s="6" t="s">
        <v>85</v>
      </c>
      <c r="C431" s="6" t="s">
        <v>86</v>
      </c>
      <c r="D431" s="6" t="s">
        <v>87</v>
      </c>
    </row>
    <row r="432" spans="1:4" ht="14.25">
      <c r="A432" s="6" t="s">
        <v>84</v>
      </c>
      <c r="B432" s="6" t="s">
        <v>88</v>
      </c>
      <c r="C432" s="6" t="s">
        <v>89</v>
      </c>
      <c r="D432" s="6" t="s">
        <v>90</v>
      </c>
    </row>
    <row r="433" spans="1:4" ht="14.25">
      <c r="A433" s="92" t="s">
        <v>92</v>
      </c>
      <c r="B433" s="93"/>
      <c r="C433" s="93"/>
      <c r="D433" s="94"/>
    </row>
    <row r="434" spans="1:4" ht="14.25">
      <c r="A434" s="5" t="s">
        <v>32</v>
      </c>
      <c r="B434" s="3" t="s">
        <v>24</v>
      </c>
      <c r="C434" s="4" t="s">
        <v>0</v>
      </c>
      <c r="D434" s="4" t="s">
        <v>1</v>
      </c>
    </row>
    <row r="435" spans="1:4" ht="14.25">
      <c r="A435" s="6" t="s">
        <v>105</v>
      </c>
      <c r="B435" s="6" t="s">
        <v>106</v>
      </c>
      <c r="C435" s="9" t="s">
        <v>107</v>
      </c>
      <c r="D435" s="9" t="s">
        <v>45</v>
      </c>
    </row>
    <row r="436" spans="1:4" ht="14.25">
      <c r="A436" s="6" t="s">
        <v>108</v>
      </c>
      <c r="B436" s="6" t="s">
        <v>109</v>
      </c>
      <c r="C436" s="6" t="s">
        <v>110</v>
      </c>
      <c r="D436" s="6" t="s">
        <v>111</v>
      </c>
    </row>
    <row r="437" spans="1:4" ht="28.5">
      <c r="A437" s="11" t="s">
        <v>117</v>
      </c>
      <c r="B437" s="2" t="s">
        <v>310</v>
      </c>
      <c r="C437" s="2" t="s">
        <v>118</v>
      </c>
      <c r="D437" s="2" t="s">
        <v>119</v>
      </c>
    </row>
    <row r="438" spans="1:4" ht="14.25">
      <c r="A438" s="11" t="s">
        <v>120</v>
      </c>
      <c r="B438" s="2" t="s">
        <v>123</v>
      </c>
      <c r="C438" s="2" t="s">
        <v>121</v>
      </c>
      <c r="D438" s="2" t="s">
        <v>122</v>
      </c>
    </row>
    <row r="439" spans="1:4" ht="28.5">
      <c r="A439" s="6" t="s">
        <v>97</v>
      </c>
      <c r="B439" s="7" t="s">
        <v>98</v>
      </c>
      <c r="C439" s="9" t="s">
        <v>99</v>
      </c>
      <c r="D439" s="9" t="s">
        <v>100</v>
      </c>
    </row>
    <row r="440" spans="1:4" ht="14.25">
      <c r="A440" s="6" t="s">
        <v>101</v>
      </c>
      <c r="B440" s="6" t="s">
        <v>102</v>
      </c>
      <c r="C440" s="9" t="s">
        <v>103</v>
      </c>
      <c r="D440" s="9" t="s">
        <v>104</v>
      </c>
    </row>
    <row r="441" spans="1:4" ht="14.25">
      <c r="A441" s="11" t="s">
        <v>114</v>
      </c>
      <c r="B441" s="6" t="s">
        <v>113</v>
      </c>
      <c r="C441" s="9" t="s">
        <v>112</v>
      </c>
      <c r="D441" s="9"/>
    </row>
    <row r="442" spans="1:4" ht="14.25">
      <c r="A442" s="6" t="s">
        <v>93</v>
      </c>
      <c r="B442" s="6" t="s">
        <v>94</v>
      </c>
      <c r="C442" s="6" t="s">
        <v>95</v>
      </c>
      <c r="D442" s="6" t="s">
        <v>96</v>
      </c>
    </row>
    <row r="464" spans="2:4" ht="14.25">
      <c r="B464" s="8"/>
      <c r="C464" s="8"/>
      <c r="D464" s="8"/>
    </row>
    <row r="465" spans="2:4" ht="14.25">
      <c r="B465" s="8"/>
      <c r="C465" s="8"/>
      <c r="D465" s="8"/>
    </row>
    <row r="466" spans="2:4" ht="14.25">
      <c r="B466" s="8"/>
      <c r="C466" s="8"/>
      <c r="D466" s="8"/>
    </row>
    <row r="467" spans="2:4" ht="14.25">
      <c r="B467" s="8"/>
      <c r="C467" s="8"/>
      <c r="D467" s="8"/>
    </row>
    <row r="468" spans="2:4" ht="14.25">
      <c r="B468" s="8"/>
      <c r="C468" s="8"/>
      <c r="D468" s="8"/>
    </row>
    <row r="469" spans="2:4" ht="14.25">
      <c r="B469" s="8"/>
      <c r="C469" s="8"/>
      <c r="D469" s="8"/>
    </row>
    <row r="470" spans="2:4" ht="14.25">
      <c r="B470" s="8"/>
      <c r="C470" s="8"/>
      <c r="D470" s="8"/>
    </row>
    <row r="471" spans="2:4" ht="14.25">
      <c r="B471" s="8"/>
      <c r="C471" s="8"/>
      <c r="D471" s="8"/>
    </row>
    <row r="472" spans="2:4" ht="14.25">
      <c r="B472" s="8"/>
      <c r="C472" s="8"/>
      <c r="D472" s="8"/>
    </row>
    <row r="473" spans="2:4" ht="14.25">
      <c r="B473" s="8"/>
      <c r="C473" s="8"/>
      <c r="D473" s="8"/>
    </row>
  </sheetData>
  <sheetProtection/>
  <mergeCells count="60">
    <mergeCell ref="A39:D39"/>
    <mergeCell ref="A416:D416"/>
    <mergeCell ref="A279:D279"/>
    <mergeCell ref="A245:D245"/>
    <mergeCell ref="A202:D202"/>
    <mergeCell ref="C215:D215"/>
    <mergeCell ref="C216:D216"/>
    <mergeCell ref="A225:D225"/>
    <mergeCell ref="C313:D313"/>
    <mergeCell ref="C314:D314"/>
    <mergeCell ref="A293:D293"/>
    <mergeCell ref="A110:D110"/>
    <mergeCell ref="A139:D139"/>
    <mergeCell ref="C319:D319"/>
    <mergeCell ref="C365:D365"/>
    <mergeCell ref="C283:D283"/>
    <mergeCell ref="C238:D238"/>
    <mergeCell ref="C239:D239"/>
    <mergeCell ref="C256:D256"/>
    <mergeCell ref="C255:D255"/>
    <mergeCell ref="A271:D271"/>
    <mergeCell ref="C322:D322"/>
    <mergeCell ref="C312:D312"/>
    <mergeCell ref="C298:D298"/>
    <mergeCell ref="C300:D300"/>
    <mergeCell ref="C343:D343"/>
    <mergeCell ref="C366:D366"/>
    <mergeCell ref="C258:D258"/>
    <mergeCell ref="C368:D368"/>
    <mergeCell ref="A353:D353"/>
    <mergeCell ref="C361:D361"/>
    <mergeCell ref="C363:D363"/>
    <mergeCell ref="C317:D317"/>
    <mergeCell ref="C407:D407"/>
    <mergeCell ref="C414:D414"/>
    <mergeCell ref="A391:D391"/>
    <mergeCell ref="C411:D411"/>
    <mergeCell ref="C341:D341"/>
    <mergeCell ref="C340:D340"/>
    <mergeCell ref="C364:D364"/>
    <mergeCell ref="A433:D433"/>
    <mergeCell ref="C376:D376"/>
    <mergeCell ref="A369:D369"/>
    <mergeCell ref="C384:D384"/>
    <mergeCell ref="C345:D345"/>
    <mergeCell ref="C347:D347"/>
    <mergeCell ref="C415:D415"/>
    <mergeCell ref="C390:D390"/>
    <mergeCell ref="C400:D400"/>
    <mergeCell ref="C401:D401"/>
    <mergeCell ref="C385:D385"/>
    <mergeCell ref="A1:D1"/>
    <mergeCell ref="C387:D387"/>
    <mergeCell ref="A67:D67"/>
    <mergeCell ref="A161:D161"/>
    <mergeCell ref="A184:D184"/>
    <mergeCell ref="C295:D295"/>
    <mergeCell ref="C320:D320"/>
    <mergeCell ref="A325:D325"/>
    <mergeCell ref="C296:D296"/>
  </mergeCells>
  <printOptions horizontalCentered="1"/>
  <pageMargins left="0.1968503937007874" right="0.19" top="0.4" bottom="0.0984251968503937" header="0.55" footer="0.18"/>
  <pageSetup horizontalDpi="300" verticalDpi="300" orientation="portrait" paperSize="9" scale="86" r:id="rId1"/>
  <rowBreaks count="8" manualBreakCount="8">
    <brk id="324" max="3" man="1"/>
    <brk id="352" max="3" man="1"/>
    <brk id="368" max="3" man="1"/>
    <brk id="390" max="3" man="1"/>
    <brk id="415" max="3" man="1"/>
    <brk id="432" max="3" man="1"/>
    <brk id="442" max="3" man="1"/>
    <brk id="458" max="3" man="1"/>
  </rowBreaks>
</worksheet>
</file>

<file path=xl/worksheets/sheet2.xml><?xml version="1.0" encoding="utf-8"?>
<worksheet xmlns="http://schemas.openxmlformats.org/spreadsheetml/2006/main" xmlns:r="http://schemas.openxmlformats.org/officeDocument/2006/relationships">
  <dimension ref="A1:D28"/>
  <sheetViews>
    <sheetView workbookViewId="0" topLeftCell="A1">
      <selection activeCell="A7" sqref="A7:IV7"/>
    </sheetView>
  </sheetViews>
  <sheetFormatPr defaultColWidth="11.421875" defaultRowHeight="12.75"/>
  <cols>
    <col min="1" max="1" width="8.7109375" style="0" customWidth="1"/>
    <col min="2" max="2" width="44.28125" style="0" customWidth="1"/>
    <col min="3" max="3" width="16.140625" style="0" customWidth="1"/>
    <col min="4" max="4" width="13.00390625" style="0" customWidth="1"/>
  </cols>
  <sheetData>
    <row r="1" spans="1:4" ht="14.25">
      <c r="A1" s="92" t="s">
        <v>124</v>
      </c>
      <c r="B1" s="93"/>
      <c r="C1" s="93"/>
      <c r="D1" s="94"/>
    </row>
    <row r="2" spans="1:4" ht="14.25">
      <c r="A2" s="5" t="s">
        <v>32</v>
      </c>
      <c r="B2" s="3" t="s">
        <v>24</v>
      </c>
      <c r="C2" s="4" t="s">
        <v>0</v>
      </c>
      <c r="D2" s="4" t="s">
        <v>1</v>
      </c>
    </row>
    <row r="3" spans="1:4" ht="14.25">
      <c r="A3" s="6" t="s">
        <v>125</v>
      </c>
      <c r="B3" s="2" t="s">
        <v>163</v>
      </c>
      <c r="C3" s="2" t="s">
        <v>164</v>
      </c>
      <c r="D3" s="2" t="s">
        <v>165</v>
      </c>
    </row>
    <row r="4" spans="1:4" ht="14.25">
      <c r="A4" s="6" t="s">
        <v>126</v>
      </c>
      <c r="B4" s="2" t="s">
        <v>166</v>
      </c>
      <c r="C4" s="2" t="s">
        <v>167</v>
      </c>
      <c r="D4" s="2" t="s">
        <v>168</v>
      </c>
    </row>
    <row r="5" spans="1:4" ht="28.5">
      <c r="A5" s="6" t="s">
        <v>127</v>
      </c>
      <c r="B5" s="2" t="s">
        <v>169</v>
      </c>
      <c r="C5" s="2" t="s">
        <v>170</v>
      </c>
      <c r="D5" s="2" t="s">
        <v>165</v>
      </c>
    </row>
    <row r="6" spans="1:4" ht="42.75">
      <c r="A6" s="6" t="s">
        <v>128</v>
      </c>
      <c r="B6" s="2" t="s">
        <v>171</v>
      </c>
      <c r="C6" s="2" t="s">
        <v>172</v>
      </c>
      <c r="D6" s="2" t="s">
        <v>119</v>
      </c>
    </row>
    <row r="7" spans="1:4" ht="28.5">
      <c r="A7" s="6" t="s">
        <v>129</v>
      </c>
      <c r="B7" s="6" t="s">
        <v>146</v>
      </c>
      <c r="C7" s="6" t="s">
        <v>144</v>
      </c>
      <c r="D7" s="10" t="s">
        <v>145</v>
      </c>
    </row>
    <row r="8" spans="1:4" ht="28.5">
      <c r="A8" s="6" t="s">
        <v>130</v>
      </c>
      <c r="B8" s="6" t="s">
        <v>149</v>
      </c>
      <c r="C8" s="12" t="s">
        <v>147</v>
      </c>
      <c r="D8" s="32" t="s">
        <v>148</v>
      </c>
    </row>
    <row r="9" spans="1:4" ht="14.25">
      <c r="A9" s="6" t="s">
        <v>131</v>
      </c>
      <c r="B9" s="2"/>
      <c r="C9" s="2"/>
      <c r="D9" s="2"/>
    </row>
    <row r="10" spans="1:4" ht="42.75">
      <c r="A10" s="6" t="s">
        <v>132</v>
      </c>
      <c r="B10" s="6" t="s">
        <v>152</v>
      </c>
      <c r="C10" s="12" t="s">
        <v>150</v>
      </c>
      <c r="D10" s="32" t="s">
        <v>151</v>
      </c>
    </row>
    <row r="11" spans="1:4" ht="14.25">
      <c r="A11" s="6" t="s">
        <v>133</v>
      </c>
      <c r="B11" s="6" t="s">
        <v>155</v>
      </c>
      <c r="C11" s="12" t="s">
        <v>153</v>
      </c>
      <c r="D11" s="32" t="s">
        <v>154</v>
      </c>
    </row>
    <row r="12" spans="1:4" ht="57">
      <c r="A12" s="6" t="s">
        <v>134</v>
      </c>
      <c r="B12" s="7" t="s">
        <v>157</v>
      </c>
      <c r="C12" s="12" t="s">
        <v>156</v>
      </c>
      <c r="D12" s="32" t="s">
        <v>143</v>
      </c>
    </row>
    <row r="13" spans="1:4" ht="28.5">
      <c r="A13" s="6" t="s">
        <v>135</v>
      </c>
      <c r="B13" s="6" t="s">
        <v>160</v>
      </c>
      <c r="C13" s="14" t="s">
        <v>158</v>
      </c>
      <c r="D13" s="14" t="s">
        <v>159</v>
      </c>
    </row>
    <row r="14" spans="1:4" ht="14.25">
      <c r="A14" s="6" t="s">
        <v>136</v>
      </c>
      <c r="B14" s="6" t="s">
        <v>162</v>
      </c>
      <c r="C14" s="12" t="s">
        <v>161</v>
      </c>
      <c r="D14" s="32" t="s">
        <v>67</v>
      </c>
    </row>
    <row r="15" spans="1:4" ht="14.25">
      <c r="A15" s="92" t="s">
        <v>173</v>
      </c>
      <c r="B15" s="93"/>
      <c r="C15" s="93"/>
      <c r="D15" s="94"/>
    </row>
    <row r="16" spans="1:4" ht="14.25">
      <c r="A16" s="5" t="s">
        <v>32</v>
      </c>
      <c r="B16" s="3" t="s">
        <v>24</v>
      </c>
      <c r="C16" s="4" t="s">
        <v>0</v>
      </c>
      <c r="D16" s="4" t="s">
        <v>1</v>
      </c>
    </row>
    <row r="17" spans="1:4" ht="42.75">
      <c r="A17" s="6" t="s">
        <v>137</v>
      </c>
      <c r="B17" s="2" t="s">
        <v>246</v>
      </c>
      <c r="C17" s="2" t="s">
        <v>247</v>
      </c>
      <c r="D17" s="2" t="s">
        <v>248</v>
      </c>
    </row>
    <row r="18" spans="1:4" ht="57">
      <c r="A18" s="6" t="s">
        <v>138</v>
      </c>
      <c r="B18" s="2" t="s">
        <v>249</v>
      </c>
      <c r="C18" s="2" t="s">
        <v>250</v>
      </c>
      <c r="D18" s="2" t="s">
        <v>251</v>
      </c>
    </row>
    <row r="19" spans="1:4" ht="28.5">
      <c r="A19" s="6" t="s">
        <v>139</v>
      </c>
      <c r="B19" s="2" t="s">
        <v>252</v>
      </c>
      <c r="C19" s="2" t="s">
        <v>253</v>
      </c>
      <c r="D19" s="2" t="s">
        <v>165</v>
      </c>
    </row>
    <row r="20" spans="1:4" ht="14.25">
      <c r="A20" s="6" t="s">
        <v>140</v>
      </c>
      <c r="B20" s="2" t="s">
        <v>254</v>
      </c>
      <c r="C20" s="2" t="s">
        <v>255</v>
      </c>
      <c r="D20" s="2" t="s">
        <v>256</v>
      </c>
    </row>
    <row r="21" spans="1:4" ht="42.75">
      <c r="A21" s="6" t="s">
        <v>141</v>
      </c>
      <c r="B21" s="2" t="s">
        <v>257</v>
      </c>
      <c r="C21" s="2" t="s">
        <v>258</v>
      </c>
      <c r="D21" s="2" t="s">
        <v>165</v>
      </c>
    </row>
    <row r="22" spans="1:4" ht="42.75">
      <c r="A22" s="6" t="s">
        <v>142</v>
      </c>
      <c r="B22" s="6" t="s">
        <v>186</v>
      </c>
      <c r="C22" s="12" t="s">
        <v>184</v>
      </c>
      <c r="D22" s="12" t="s">
        <v>185</v>
      </c>
    </row>
    <row r="23" spans="1:4" ht="28.5">
      <c r="A23" s="6" t="s">
        <v>174</v>
      </c>
      <c r="B23" s="6" t="s">
        <v>195</v>
      </c>
      <c r="C23" s="12" t="s">
        <v>193</v>
      </c>
      <c r="D23" s="12" t="s">
        <v>194</v>
      </c>
    </row>
    <row r="24" spans="1:4" ht="28.5">
      <c r="A24" s="6" t="s">
        <v>175</v>
      </c>
      <c r="B24" s="6" t="s">
        <v>192</v>
      </c>
      <c r="C24" s="12" t="s">
        <v>190</v>
      </c>
      <c r="D24" s="12" t="s">
        <v>191</v>
      </c>
    </row>
    <row r="25" spans="1:4" ht="14.25">
      <c r="A25" s="6" t="s">
        <v>176</v>
      </c>
      <c r="B25" s="6" t="s">
        <v>189</v>
      </c>
      <c r="C25" s="12" t="s">
        <v>187</v>
      </c>
      <c r="D25" s="12" t="s">
        <v>188</v>
      </c>
    </row>
    <row r="26" spans="1:4" ht="28.5">
      <c r="A26" s="6" t="s">
        <v>177</v>
      </c>
      <c r="B26" s="6" t="s">
        <v>183</v>
      </c>
      <c r="C26" s="12" t="s">
        <v>181</v>
      </c>
      <c r="D26" s="12" t="s">
        <v>182</v>
      </c>
    </row>
    <row r="27" spans="1:4" ht="28.5">
      <c r="A27" s="6" t="s">
        <v>178</v>
      </c>
      <c r="B27" s="6" t="s">
        <v>180</v>
      </c>
      <c r="C27" s="12" t="s">
        <v>179</v>
      </c>
      <c r="D27" s="12" t="s">
        <v>75</v>
      </c>
    </row>
    <row r="28" spans="1:4" ht="14.25">
      <c r="A28" s="8"/>
      <c r="B28" s="1"/>
      <c r="C28" s="1"/>
      <c r="D28" s="1"/>
    </row>
  </sheetData>
  <sheetProtection/>
  <mergeCells count="2">
    <mergeCell ref="A1:D1"/>
    <mergeCell ref="A15:D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3" t="s">
        <v>1025</v>
      </c>
      <c r="C1" s="63"/>
      <c r="D1" s="67"/>
      <c r="E1" s="67"/>
      <c r="F1" s="67"/>
    </row>
    <row r="2" spans="2:6" ht="12.75">
      <c r="B2" s="63" t="s">
        <v>1026</v>
      </c>
      <c r="C2" s="63"/>
      <c r="D2" s="67"/>
      <c r="E2" s="67"/>
      <c r="F2" s="67"/>
    </row>
    <row r="3" spans="2:6" ht="12.75">
      <c r="B3" s="64"/>
      <c r="C3" s="64"/>
      <c r="D3" s="68"/>
      <c r="E3" s="68"/>
      <c r="F3" s="68"/>
    </row>
    <row r="4" spans="2:6" ht="63.75">
      <c r="B4" s="64" t="s">
        <v>1027</v>
      </c>
      <c r="C4" s="64"/>
      <c r="D4" s="68"/>
      <c r="E4" s="68"/>
      <c r="F4" s="68"/>
    </row>
    <row r="5" spans="2:6" ht="12.75">
      <c r="B5" s="64"/>
      <c r="C5" s="64"/>
      <c r="D5" s="68"/>
      <c r="E5" s="68"/>
      <c r="F5" s="68"/>
    </row>
    <row r="6" spans="2:6" ht="25.5">
      <c r="B6" s="63" t="s">
        <v>1028</v>
      </c>
      <c r="C6" s="63"/>
      <c r="D6" s="67"/>
      <c r="E6" s="67" t="s">
        <v>1029</v>
      </c>
      <c r="F6" s="67" t="s">
        <v>1030</v>
      </c>
    </row>
    <row r="7" spans="2:6" ht="13.5" thickBot="1">
      <c r="B7" s="64"/>
      <c r="C7" s="64"/>
      <c r="D7" s="68"/>
      <c r="E7" s="68"/>
      <c r="F7" s="68"/>
    </row>
    <row r="8" spans="2:6" ht="39" thickBot="1">
      <c r="B8" s="65" t="s">
        <v>1031</v>
      </c>
      <c r="C8" s="66"/>
      <c r="D8" s="69"/>
      <c r="E8" s="69">
        <v>4</v>
      </c>
      <c r="F8" s="70" t="s">
        <v>1032</v>
      </c>
    </row>
    <row r="9" spans="2:6" ht="12.75">
      <c r="B9" s="64"/>
      <c r="C9" s="64"/>
      <c r="D9" s="68"/>
      <c r="E9" s="68"/>
      <c r="F9" s="68"/>
    </row>
    <row r="10" spans="2:6" ht="12.75">
      <c r="B10" s="64"/>
      <c r="C10" s="64"/>
      <c r="D10" s="68"/>
      <c r="E10" s="68"/>
      <c r="F10" s="6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C9"/>
  <sheetViews>
    <sheetView zoomScalePageLayoutView="0" workbookViewId="0" topLeftCell="A1">
      <selection activeCell="C9" sqref="A1:C9"/>
    </sheetView>
  </sheetViews>
  <sheetFormatPr defaultColWidth="11.421875" defaultRowHeight="12.75"/>
  <cols>
    <col min="2" max="2" width="51.00390625" style="0" customWidth="1"/>
    <col min="3" max="3" width="25.8515625" style="0" customWidth="1"/>
  </cols>
  <sheetData>
    <row r="1" spans="2:3" ht="60.75" thickBot="1">
      <c r="B1" s="125" t="s">
        <v>1331</v>
      </c>
      <c r="C1" s="124" t="s">
        <v>1330</v>
      </c>
    </row>
    <row r="2" spans="2:3" ht="45.75" thickBot="1">
      <c r="B2" s="127" t="s">
        <v>1325</v>
      </c>
      <c r="C2" s="126" t="s">
        <v>1324</v>
      </c>
    </row>
    <row r="3" spans="2:3" ht="45.75" thickBot="1">
      <c r="B3" s="127" t="s">
        <v>1327</v>
      </c>
      <c r="C3" s="126" t="s">
        <v>1326</v>
      </c>
    </row>
    <row r="4" spans="2:3" ht="60.75" thickBot="1">
      <c r="B4" s="127" t="s">
        <v>1317</v>
      </c>
      <c r="C4" s="126" t="s">
        <v>1316</v>
      </c>
    </row>
    <row r="5" spans="2:3" ht="60.75" thickBot="1">
      <c r="B5" s="127" t="s">
        <v>1323</v>
      </c>
      <c r="C5" s="126" t="s">
        <v>1322</v>
      </c>
    </row>
    <row r="6" spans="2:3" ht="45.75" thickBot="1">
      <c r="B6" s="127" t="s">
        <v>1329</v>
      </c>
      <c r="C6" s="126" t="s">
        <v>1328</v>
      </c>
    </row>
    <row r="7" spans="2:3" ht="75.75" thickBot="1">
      <c r="B7" s="127" t="s">
        <v>1321</v>
      </c>
      <c r="C7" s="126" t="s">
        <v>1320</v>
      </c>
    </row>
    <row r="8" spans="2:3" ht="75.75" thickBot="1">
      <c r="B8" s="127" t="s">
        <v>1319</v>
      </c>
      <c r="C8" s="126" t="s">
        <v>1318</v>
      </c>
    </row>
    <row r="9" spans="2:3" ht="45.75" thickBot="1">
      <c r="B9" s="127" t="s">
        <v>1315</v>
      </c>
      <c r="C9" s="126" t="s">
        <v>1314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dc:creator>
  <cp:keywords/>
  <dc:description/>
  <cp:lastModifiedBy>marie</cp:lastModifiedBy>
  <cp:lastPrinted>2018-10-04T12:30:08Z</cp:lastPrinted>
  <dcterms:created xsi:type="dcterms:W3CDTF">2003-09-29T07:57:53Z</dcterms:created>
  <dcterms:modified xsi:type="dcterms:W3CDTF">2019-01-22T14:26:50Z</dcterms:modified>
  <cp:category/>
  <cp:version/>
  <cp:contentType/>
  <cp:contentStatus/>
</cp:coreProperties>
</file>